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เวิร์กบุ๊กนี้"/>
  <mc:AlternateContent xmlns:mc="http://schemas.openxmlformats.org/markup-compatibility/2006">
    <mc:Choice Requires="x15">
      <x15ac:absPath xmlns:x15ac="http://schemas.microsoft.com/office/spreadsheetml/2010/11/ac" url="D:\doc\รายชื่อนักเรียน\2569-1\"/>
    </mc:Choice>
  </mc:AlternateContent>
  <xr:revisionPtr revIDLastSave="0" documentId="8_{4A6D9DA3-89BC-47F3-BCCC-96B1FB40CBDB}" xr6:coauthVersionLast="47" xr6:coauthVersionMax="47" xr10:uidLastSave="{00000000-0000-0000-0000-000000000000}"/>
  <bookViews>
    <workbookView xWindow="-120" yWindow="-120" windowWidth="29040" windowHeight="17520" tabRatio="531" activeTab="6" xr2:uid="{00000000-000D-0000-FFFF-FFFF00000000}"/>
  </bookViews>
  <sheets>
    <sheet name="ม.1" sheetId="4" r:id="rId1"/>
    <sheet name="ม.2" sheetId="1" r:id="rId2"/>
    <sheet name="ม.3" sheetId="10" r:id="rId3"/>
    <sheet name="ม.4" sheetId="6" r:id="rId4"/>
    <sheet name="ม.5" sheetId="2" r:id="rId5"/>
    <sheet name="ม.6" sheetId="11" r:id="rId6"/>
    <sheet name="สรุปจำนวน-นร." sheetId="8" r:id="rId7"/>
    <sheet name="ครูที่ปรึกษา" sheetId="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" i="8" l="1" a="1"/>
  <c r="K8" i="8" s="1"/>
  <c r="J8" i="8" a="1"/>
  <c r="J8" i="8" s="1"/>
  <c r="B100" i="6" a="1"/>
  <c r="B100" i="6" s="1"/>
  <c r="K7" i="8" a="1"/>
  <c r="K7" i="8" s="1"/>
  <c r="J7" i="8" a="1"/>
  <c r="J7" i="8" s="1"/>
  <c r="B52" i="6" a="1"/>
  <c r="B52" i="6" s="1"/>
  <c r="K6" i="8" a="1"/>
  <c r="K6" i="8" s="1"/>
  <c r="J6" i="8" a="1"/>
  <c r="J6" i="8" s="1"/>
  <c r="B4" i="6" a="1"/>
  <c r="B4" i="6" s="1"/>
  <c r="K38" i="8" a="1"/>
  <c r="K38" i="8" s="1"/>
  <c r="J38" i="8" a="1"/>
  <c r="J38" i="8" s="1"/>
  <c r="B244" i="11" a="1"/>
  <c r="B244" i="11" s="1"/>
  <c r="K10" i="8" a="1"/>
  <c r="K10" i="8" s="1"/>
  <c r="J10" i="8" a="1"/>
  <c r="J10" i="8" s="1"/>
  <c r="B196" i="6" a="1"/>
  <c r="B196" i="6" s="1"/>
  <c r="K9" i="8" a="1"/>
  <c r="K9" i="8" s="1"/>
  <c r="J9" i="8" a="1"/>
  <c r="J9" i="8" s="1"/>
  <c r="B148" i="6" a="1"/>
  <c r="B148" i="6" s="1"/>
  <c r="D42" i="8" a="1"/>
  <c r="D42" i="8" s="1"/>
  <c r="C42" i="8" a="1"/>
  <c r="C42" i="8" s="1"/>
  <c r="B420" i="10" a="1"/>
  <c r="B420" i="10" s="1"/>
  <c r="D41" i="8" a="1"/>
  <c r="D41" i="8" s="1"/>
  <c r="C41" i="8" a="1"/>
  <c r="C41" i="8" s="1"/>
  <c r="B374" i="10" a="1"/>
  <c r="B374" i="10" s="1"/>
  <c r="D40" i="8" a="1"/>
  <c r="D40" i="8" s="1"/>
  <c r="C40" i="8" a="1"/>
  <c r="C40" i="8" s="1"/>
  <c r="B328" i="10" a="1"/>
  <c r="B328" i="10" s="1"/>
  <c r="D39" i="8" a="1"/>
  <c r="D39" i="8" s="1"/>
  <c r="C39" i="8" a="1"/>
  <c r="C39" i="8" s="1"/>
  <c r="B282" i="10" a="1"/>
  <c r="B282" i="10" s="1"/>
  <c r="D38" i="8" a="1"/>
  <c r="D38" i="8" s="1"/>
  <c r="C38" i="8" a="1"/>
  <c r="C38" i="8" s="1"/>
  <c r="B236" i="10" a="1"/>
  <c r="B236" i="10" s="1"/>
  <c r="D37" i="8" a="1"/>
  <c r="D37" i="8" s="1"/>
  <c r="C37" i="8" a="1"/>
  <c r="C37" i="8" s="1"/>
  <c r="B190" i="10" a="1"/>
  <c r="B190" i="10" s="1"/>
  <c r="D36" i="8" a="1"/>
  <c r="D36" i="8" s="1"/>
  <c r="C36" i="8" a="1"/>
  <c r="C36" i="8" s="1"/>
  <c r="B144" i="10" a="1"/>
  <c r="B144" i="10" s="1"/>
  <c r="D35" i="8" a="1"/>
  <c r="D35" i="8" s="1"/>
  <c r="C35" i="8" a="1"/>
  <c r="C35" i="8" s="1"/>
  <c r="B96" i="10" a="1"/>
  <c r="B96" i="10" s="1"/>
  <c r="D34" i="8" a="1"/>
  <c r="D34" i="8" s="1"/>
  <c r="C34" i="8" a="1"/>
  <c r="C34" i="8" s="1"/>
  <c r="B50" i="10" a="1"/>
  <c r="B50" i="10" s="1"/>
  <c r="D33" i="8" a="1"/>
  <c r="D33" i="8" s="1"/>
  <c r="C33" i="8" a="1"/>
  <c r="C33" i="8" s="1"/>
  <c r="B4" i="10" a="1"/>
  <c r="B4" i="10" s="1"/>
  <c r="D27" i="8" a="1"/>
  <c r="D27" i="8" s="1"/>
  <c r="C27" i="8" a="1"/>
  <c r="C27" i="8"/>
  <c r="B364" i="1" a="1"/>
  <c r="B364" i="1" s="1"/>
  <c r="D26" i="8" a="1"/>
  <c r="D26" i="8" s="1"/>
  <c r="C26" i="8" a="1"/>
  <c r="C26" i="8" s="1"/>
  <c r="B319" i="1" a="1"/>
  <c r="B319" i="1" s="1"/>
  <c r="D25" i="8" a="1"/>
  <c r="D25" i="8" s="1"/>
  <c r="C25" i="8" a="1"/>
  <c r="C25" i="8" s="1"/>
  <c r="B274" i="1" a="1"/>
  <c r="B274" i="1" s="1"/>
  <c r="D24" i="8" a="1"/>
  <c r="D24" i="8" s="1"/>
  <c r="C24" i="8" a="1"/>
  <c r="C24" i="8" s="1"/>
  <c r="B229" i="1" a="1"/>
  <c r="B229" i="1" s="1"/>
  <c r="D23" i="8" a="1"/>
  <c r="D23" i="8" s="1"/>
  <c r="C23" i="8" a="1"/>
  <c r="C23" i="8" s="1"/>
  <c r="B184" i="1" a="1"/>
  <c r="B184" i="1" s="1"/>
  <c r="B139" i="1" a="1"/>
  <c r="B139" i="1" s="1"/>
  <c r="D21" i="8" a="1"/>
  <c r="D21" i="8" s="1"/>
  <c r="C21" i="8" a="1"/>
  <c r="C21" i="8" s="1"/>
  <c r="B94" i="1" a="1"/>
  <c r="B94" i="1" s="1"/>
  <c r="D20" i="8" a="1"/>
  <c r="D20" i="8" s="1"/>
  <c r="C20" i="8" a="1"/>
  <c r="C20" i="8" s="1"/>
  <c r="B49" i="1" a="1"/>
  <c r="B49" i="1" s="1"/>
  <c r="D19" i="8" a="1"/>
  <c r="D19" i="8" s="1"/>
  <c r="C19" i="8" a="1"/>
  <c r="C19" i="8" s="1"/>
  <c r="B4" i="1" a="1"/>
  <c r="B4" i="1" s="1"/>
  <c r="D14" i="8" a="1"/>
  <c r="D14" i="8" s="1"/>
  <c r="C14" i="8" a="1"/>
  <c r="C14" i="8" s="1"/>
  <c r="B364" i="4" a="1"/>
  <c r="B364" i="4" s="1"/>
  <c r="D13" i="8" a="1"/>
  <c r="D13" i="8" s="1"/>
  <c r="C13" i="8" a="1"/>
  <c r="C13" i="8" s="1"/>
  <c r="B319" i="4" a="1"/>
  <c r="B319" i="4" s="1"/>
  <c r="D12" i="8" a="1"/>
  <c r="D12" i="8" s="1"/>
  <c r="C12" i="8" a="1"/>
  <c r="C12" i="8" s="1"/>
  <c r="B274" i="4" a="1"/>
  <c r="B274" i="4" s="1"/>
  <c r="D11" i="8" a="1"/>
  <c r="D11" i="8" s="1"/>
  <c r="C11" i="8" a="1"/>
  <c r="C11" i="8" s="1"/>
  <c r="B229" i="4" a="1"/>
  <c r="B229" i="4" s="1"/>
  <c r="D10" i="8" a="1"/>
  <c r="D10" i="8" s="1"/>
  <c r="C10" i="8" a="1"/>
  <c r="C10" i="8" s="1"/>
  <c r="B184" i="4" a="1"/>
  <c r="B184" i="4" s="1"/>
  <c r="D9" i="8" a="1"/>
  <c r="D9" i="8" s="1"/>
  <c r="C9" i="8" a="1"/>
  <c r="C9" i="8" s="1"/>
  <c r="B139" i="4" a="1"/>
  <c r="B139" i="4" s="1"/>
  <c r="D7" i="8" a="1"/>
  <c r="D7" i="8" s="1"/>
  <c r="C7" i="8" a="1"/>
  <c r="C7" i="8" s="1"/>
  <c r="B49" i="4" a="1"/>
  <c r="B49" i="4" s="1"/>
  <c r="D6" i="8" a="1"/>
  <c r="D6" i="8" s="1"/>
  <c r="C6" i="8" a="1"/>
  <c r="C6" i="8" s="1"/>
  <c r="B4" i="4" a="1"/>
  <c r="B4" i="4" s="1"/>
  <c r="B146" i="6"/>
  <c r="B194" i="6"/>
  <c r="K22" i="8" a="1"/>
  <c r="K22" i="8" s="1"/>
  <c r="J22" i="8" a="1"/>
  <c r="J22" i="8" s="1"/>
  <c r="B102" i="2" a="1"/>
  <c r="B102" i="2" s="1"/>
  <c r="K24" i="8"/>
  <c r="J24" i="8"/>
  <c r="K23" i="8" a="1"/>
  <c r="K23" i="8" s="1"/>
  <c r="J23" i="8" a="1"/>
  <c r="J23" i="8" s="1"/>
  <c r="K21" i="8" a="1"/>
  <c r="K21" i="8" s="1"/>
  <c r="J21" i="8" a="1"/>
  <c r="J21" i="8" s="1"/>
  <c r="K20" i="8"/>
  <c r="J20" i="8"/>
  <c r="K37" i="8" a="1"/>
  <c r="K37" i="8" s="1"/>
  <c r="J37" i="8" a="1"/>
  <c r="J37" i="8" s="1"/>
  <c r="K36" i="8" a="1"/>
  <c r="K36" i="8" s="1"/>
  <c r="J36" i="8" a="1"/>
  <c r="J36" i="8" s="1"/>
  <c r="K35" i="8"/>
  <c r="J35" i="8"/>
  <c r="K34" i="8" a="1"/>
  <c r="K34" i="8" s="1"/>
  <c r="J34" i="8" a="1"/>
  <c r="J34" i="8" s="1"/>
  <c r="K33" i="8" a="1"/>
  <c r="K33" i="8" s="1"/>
  <c r="J33" i="8" a="1"/>
  <c r="J33" i="8" s="1"/>
  <c r="B53" i="2" a="1"/>
  <c r="B53" i="2" s="1"/>
  <c r="B290" i="11"/>
  <c r="B242" i="11"/>
  <c r="B194" i="11"/>
  <c r="B146" i="11"/>
  <c r="B98" i="11"/>
  <c r="B50" i="11"/>
  <c r="B2" i="11"/>
  <c r="B198" i="2"/>
  <c r="B149" i="2"/>
  <c r="B100" i="2"/>
  <c r="B51" i="2"/>
  <c r="B2" i="2"/>
  <c r="B336" i="6"/>
  <c r="B289" i="6"/>
  <c r="B242" i="6"/>
  <c r="B98" i="6"/>
  <c r="B50" i="6"/>
  <c r="B2" i="6"/>
  <c r="B464" i="10"/>
  <c r="B418" i="10"/>
  <c r="B372" i="10"/>
  <c r="B326" i="10"/>
  <c r="B280" i="10"/>
  <c r="B234" i="10"/>
  <c r="B188" i="10"/>
  <c r="B142" i="10"/>
  <c r="B94" i="10"/>
  <c r="B48" i="10"/>
  <c r="B2" i="10"/>
  <c r="J13" i="8" l="1"/>
  <c r="L34" i="8"/>
  <c r="L38" i="8"/>
  <c r="L37" i="8"/>
  <c r="L36" i="8"/>
  <c r="L10" i="8"/>
  <c r="L24" i="8"/>
  <c r="L8" i="8"/>
  <c r="L21" i="8"/>
  <c r="L20" i="8"/>
  <c r="L23" i="8"/>
  <c r="L7" i="8"/>
  <c r="L22" i="8"/>
  <c r="K27" i="8"/>
  <c r="J39" i="8"/>
  <c r="K39" i="8"/>
  <c r="L35" i="8"/>
  <c r="K13" i="8"/>
  <c r="L6" i="8"/>
  <c r="J27" i="8"/>
  <c r="L33" i="8"/>
  <c r="K51" i="8" l="1"/>
  <c r="J51" i="8"/>
  <c r="L9" i="8"/>
  <c r="L13" i="8"/>
  <c r="L27" i="8"/>
  <c r="L39" i="8"/>
  <c r="B362" i="4" l="1"/>
  <c r="B317" i="4"/>
  <c r="B272" i="4"/>
  <c r="B227" i="4"/>
  <c r="B182" i="4"/>
  <c r="B137" i="4"/>
  <c r="B92" i="4"/>
  <c r="B47" i="4"/>
  <c r="B2" i="4"/>
  <c r="B362" i="1"/>
  <c r="B407" i="1"/>
  <c r="B407" i="4"/>
  <c r="B317" i="1"/>
  <c r="B272" i="1"/>
  <c r="B227" i="1"/>
  <c r="B182" i="1"/>
  <c r="B137" i="1"/>
  <c r="B92" i="1"/>
  <c r="B47" i="1" l="1"/>
  <c r="B2" i="1"/>
  <c r="D22" i="8"/>
  <c r="C22" i="8"/>
  <c r="D8" i="8" a="1"/>
  <c r="D8" i="8" s="1"/>
  <c r="C8" i="8" a="1"/>
  <c r="C8" i="8" s="1"/>
  <c r="B337" i="6"/>
  <c r="E7" i="8" l="1"/>
  <c r="E10" i="8"/>
  <c r="E14" i="8"/>
  <c r="E9" i="8"/>
  <c r="E21" i="8"/>
  <c r="E12" i="8"/>
  <c r="E36" i="8"/>
  <c r="E40" i="8"/>
  <c r="E34" i="8"/>
  <c r="E35" i="8"/>
  <c r="E23" i="8"/>
  <c r="E41" i="8"/>
  <c r="E38" i="8"/>
  <c r="E37" i="8"/>
  <c r="E39" i="8"/>
  <c r="E42" i="8"/>
  <c r="E25" i="8"/>
  <c r="E24" i="8"/>
  <c r="E22" i="8"/>
  <c r="E20" i="8"/>
  <c r="E27" i="8"/>
  <c r="E13" i="8"/>
  <c r="E26" i="8"/>
  <c r="E11" i="8"/>
  <c r="C28" i="8"/>
  <c r="E19" i="8"/>
  <c r="D28" i="8"/>
  <c r="C43" i="8"/>
  <c r="E33" i="8"/>
  <c r="D43" i="8"/>
  <c r="E6" i="8"/>
  <c r="C15" i="8"/>
  <c r="D15" i="8"/>
  <c r="E8" i="8"/>
  <c r="K50" i="8" l="1"/>
  <c r="J50" i="8"/>
  <c r="E43" i="8"/>
  <c r="E15" i="8"/>
  <c r="E28" i="8"/>
  <c r="B200" i="2" l="1"/>
  <c r="B248" i="2" l="1"/>
  <c r="B100" i="11" l="1"/>
  <c r="B4" i="2" l="1"/>
  <c r="B419" i="10" l="1"/>
  <c r="B196" i="11" l="1" a="1"/>
  <c r="B196" i="11" s="1"/>
  <c r="B52" i="11" a="1"/>
  <c r="B52" i="11" s="1"/>
  <c r="B4" i="11" a="1"/>
  <c r="B4" i="11" s="1"/>
  <c r="B148" i="11" a="1"/>
  <c r="B148" i="11" s="1"/>
  <c r="B291" i="6" a="1"/>
  <c r="B291" i="6" s="1"/>
  <c r="B244" i="6" a="1"/>
  <c r="B244" i="6" s="1"/>
  <c r="B338" i="6" l="1" a="1"/>
  <c r="B338" i="6" s="1"/>
  <c r="B292" i="11" l="1"/>
  <c r="B199" i="2" l="1"/>
  <c r="B150" i="2"/>
  <c r="B101" i="2"/>
  <c r="B52" i="2"/>
  <c r="B3" i="2"/>
  <c r="B290" i="6"/>
  <c r="B243" i="6"/>
  <c r="B195" i="6"/>
  <c r="B147" i="6"/>
  <c r="B99" i="6"/>
  <c r="B51" i="6"/>
  <c r="B3" i="6"/>
  <c r="B363" i="1"/>
  <c r="B318" i="1"/>
  <c r="B273" i="1"/>
  <c r="B228" i="1"/>
  <c r="B183" i="1"/>
  <c r="B138" i="1"/>
  <c r="B93" i="1"/>
  <c r="B48" i="1"/>
  <c r="B3" i="1"/>
  <c r="B363" i="4"/>
  <c r="B318" i="4"/>
  <c r="B273" i="4"/>
  <c r="B228" i="4"/>
  <c r="B183" i="4"/>
  <c r="B138" i="4"/>
  <c r="B93" i="4"/>
  <c r="B48" i="4"/>
  <c r="B3" i="4"/>
  <c r="B291" i="11"/>
  <c r="B243" i="11"/>
  <c r="B195" i="11"/>
  <c r="B147" i="11"/>
  <c r="B99" i="11"/>
  <c r="B51" i="11"/>
  <c r="B3" i="11"/>
  <c r="B373" i="10"/>
  <c r="B327" i="10"/>
  <c r="B281" i="10"/>
  <c r="B235" i="10"/>
  <c r="B189" i="10"/>
  <c r="B143" i="10"/>
  <c r="B95" i="10"/>
  <c r="B49" i="10"/>
  <c r="B3" i="10"/>
  <c r="B151" i="2" a="1"/>
  <c r="B151" i="2" s="1"/>
  <c r="B94" i="4" a="1"/>
  <c r="B94" i="4" s="1"/>
  <c r="L51" i="8" l="1"/>
  <c r="K52" i="8"/>
  <c r="J52" i="8"/>
  <c r="L50" i="8"/>
  <c r="L52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<sst xmlns="http://schemas.openxmlformats.org/spreadsheetml/2006/main" count="2237" uniqueCount="1506">
  <si>
    <t>โรงเรียนเมืองกาฬสินธุ์</t>
  </si>
  <si>
    <t>เลขที่</t>
  </si>
  <si>
    <t>เลขประจำตัว</t>
  </si>
  <si>
    <t>ชื่อ นามสกุล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</si>
  <si>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</si>
  <si>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</si>
  <si>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</si>
  <si>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</si>
  <si>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</si>
  <si>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</si>
  <si>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</si>
  <si>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</si>
  <si>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</si>
  <si>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</si>
  <si>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</si>
  <si>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</si>
  <si>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</si>
  <si>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</si>
  <si>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</si>
  <si>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</si>
  <si>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</si>
  <si>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</si>
  <si>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</si>
  <si>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</si>
  <si>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</si>
  <si>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</si>
  <si>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</si>
  <si>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</si>
  <si>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</si>
  <si>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</si>
  <si>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</si>
  <si>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</si>
  <si>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</si>
  <si>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</si>
  <si>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ชื่อ - นามสกุล</t>
  </si>
  <si>
    <t>ชื่อ - สกุล</t>
  </si>
  <si>
    <t>รวม</t>
  </si>
  <si>
    <t>(แขวนลอย)</t>
  </si>
  <si>
    <t>นักเรียนแขวนลอย</t>
  </si>
  <si>
    <t>19214</t>
  </si>
  <si>
    <t>เด็กหญิงกานต์สินี  ฉายจรุง</t>
  </si>
  <si>
    <t xml:space="preserve"> </t>
  </si>
  <si>
    <t>เด็กชายทัตเทพพงศ์  สว่างศรี</t>
  </si>
  <si>
    <t>เด็กหญิงพัชราพร  สีจำปา</t>
  </si>
  <si>
    <t>เด็กชายรชต  ปรีพูล</t>
  </si>
  <si>
    <t>เด็กชายณัฐพงษ์  นะระแสน</t>
  </si>
  <si>
    <t>เด็กชายอนุชา  ไชยคำ</t>
  </si>
  <si>
    <t>เด็กชายเอนกพงศ์  สกุลดี</t>
  </si>
  <si>
    <t>เด็กชายฑีฆายุ  จำกอง</t>
  </si>
  <si>
    <t>เด็กชายณัฐนนท์  อาคะราช</t>
  </si>
  <si>
    <t>เด็กชายวีรยุทธ   สุทธิชุม</t>
  </si>
  <si>
    <t>เด็กชายดนุพร  จันทนาม</t>
  </si>
  <si>
    <t>เด็กชายสรรเสริญ  สุกุฎี</t>
  </si>
  <si>
    <t>เด็กหญิงเจนนิวา  ภูเงินงาม</t>
  </si>
  <si>
    <t>เด็กชายธาราเทพย์   มนภูมา</t>
  </si>
  <si>
    <t>เด็กหญิงเกวลิน  หมายเทียมกลาง</t>
  </si>
  <si>
    <t>18352</t>
  </si>
  <si>
    <t>นายวิชชากร  พรมเสนา</t>
  </si>
  <si>
    <t>19849</t>
  </si>
  <si>
    <t>นางสาวกนกวรรณ  ฤทธิตะมล</t>
  </si>
  <si>
    <t>19889</t>
  </si>
  <si>
    <t>นายพัชรพล  ดอนโพธิ์ศรี</t>
  </si>
  <si>
    <t>18253</t>
  </si>
  <si>
    <t>นายสัตรัตน์  ทองคำแสง</t>
  </si>
  <si>
    <t>18315</t>
  </si>
  <si>
    <t>นายศาสตราวุฒิ  เผ่าภูธร</t>
  </si>
  <si>
    <t>19901</t>
  </si>
  <si>
    <t>นายกรกฤต  โคตรจันทึก</t>
  </si>
  <si>
    <t>เด็กชายชนทาน  มาตสรรพ์</t>
  </si>
  <si>
    <t>เด็กชายภานุพงศ์  นิระภาพ</t>
  </si>
  <si>
    <t>เด็กหญิงรวิสรา น้อยชื่น</t>
  </si>
  <si>
    <t>นายณัฐนัน  พันต้น</t>
  </si>
  <si>
    <t>ชาย</t>
  </si>
  <si>
    <t>หญิง</t>
  </si>
  <si>
    <t>ม.1/1</t>
  </si>
  <si>
    <t>ม.1/2</t>
  </si>
  <si>
    <t>ม.1/3</t>
  </si>
  <si>
    <t>ม.1/4</t>
  </si>
  <si>
    <t>ม.1/5</t>
  </si>
  <si>
    <t>ม.1/6</t>
  </si>
  <si>
    <t>ม.1/7</t>
  </si>
  <si>
    <t>ม.1/8</t>
  </si>
  <si>
    <t>ม.1/9</t>
  </si>
  <si>
    <t>ระดับ</t>
  </si>
  <si>
    <t>ม.2/1</t>
  </si>
  <si>
    <t>ม.2/2</t>
  </si>
  <si>
    <t>ม.2/3</t>
  </si>
  <si>
    <t>ม.2/4</t>
  </si>
  <si>
    <t>ม.2/5</t>
  </si>
  <si>
    <t>ม.2/6</t>
  </si>
  <si>
    <t>ม.2/7</t>
  </si>
  <si>
    <t>ม.2/8</t>
  </si>
  <si>
    <t>ม.2/9</t>
  </si>
  <si>
    <t>ม.4/1</t>
  </si>
  <si>
    <t>ม.4/2</t>
  </si>
  <si>
    <t>ม.4/3</t>
  </si>
  <si>
    <t>ม.4/4</t>
  </si>
  <si>
    <t>ม.4/5</t>
  </si>
  <si>
    <t>ม.6/1</t>
  </si>
  <si>
    <t>ม.5/1</t>
  </si>
  <si>
    <t>ม.5/2</t>
  </si>
  <si>
    <t>ม.5/3</t>
  </si>
  <si>
    <t>ม.5/4</t>
  </si>
  <si>
    <t>ม.5/5</t>
  </si>
  <si>
    <t>ม.6/2</t>
  </si>
  <si>
    <t>ม.6/3</t>
  </si>
  <si>
    <t>ม.6/4</t>
  </si>
  <si>
    <t>ม.ต้น</t>
  </si>
  <si>
    <t>ม.ปลาย</t>
  </si>
  <si>
    <t>รวม ม.1</t>
  </si>
  <si>
    <t>รวม ม.2</t>
  </si>
  <si>
    <t>รวม ม.3</t>
  </si>
  <si>
    <t>รวม ม.4</t>
  </si>
  <si>
    <t>รวม ม.5</t>
  </si>
  <si>
    <t>รวม ม.6</t>
  </si>
  <si>
    <t>วิทย์-คณิต</t>
  </si>
  <si>
    <t>จำนวนนักเรียนโรงเรียนเมืองกาฬสินธุ์</t>
  </si>
  <si>
    <t>มัธยมศึกษาปีที่ 1</t>
  </si>
  <si>
    <t>มัธยมศึกษาปีที่ 2</t>
  </si>
  <si>
    <t>มัธยมศึกษาปีที่ 3</t>
  </si>
  <si>
    <t>มัธยมศึกษาปีที่ 4</t>
  </si>
  <si>
    <t>มัธยมศึกษาปีที่ 5</t>
  </si>
  <si>
    <t>มัธยมศึกษาปีที่ 6</t>
  </si>
  <si>
    <t>รายชื่อครูที่ปรึกษา</t>
  </si>
  <si>
    <t>ห้อง</t>
  </si>
  <si>
    <t>ม.1</t>
  </si>
  <si>
    <t>ม.2</t>
  </si>
  <si>
    <t>ม.3</t>
  </si>
  <si>
    <t>ม.4</t>
  </si>
  <si>
    <t>ม.6</t>
  </si>
  <si>
    <t>ม.5</t>
  </si>
  <si>
    <t>ชั้น</t>
  </si>
  <si>
    <t>นางชมพูนุช  จำปาอ่อน</t>
  </si>
  <si>
    <t>นางสินีนาฎ  ศิริชัยวัฒนกุล</t>
  </si>
  <si>
    <t>1. นายวุฒิชัย  คำสมหมาย  2.  นางณัฏฐิรา  คำสมหมาย</t>
  </si>
  <si>
    <t>1. นายอธิวัฒน์  จิตจักร 2. นางสาวธัญญารัตน์  เถาวัลดี</t>
  </si>
  <si>
    <t>ม.6/5</t>
  </si>
  <si>
    <t>ม.6/6</t>
  </si>
  <si>
    <t>ม.3/1</t>
  </si>
  <si>
    <t>ม.3/2</t>
  </si>
  <si>
    <t>ม.3/3</t>
  </si>
  <si>
    <t>ม.3/4</t>
  </si>
  <si>
    <t>ม.3/5</t>
  </si>
  <si>
    <t>ม.3/6</t>
  </si>
  <si>
    <t>ม.3/7</t>
  </si>
  <si>
    <t>ม.3/8</t>
  </si>
  <si>
    <t>ม.3/9</t>
  </si>
  <si>
    <t>เด็กชายกมลเทพ ภูครองทุ่ง</t>
  </si>
  <si>
    <t>เด็กชายกิตติพงค์ สิงห์เจริญ</t>
  </si>
  <si>
    <t>เด็กชายจตุพล ดลเจิม</t>
  </si>
  <si>
    <t>เด็กชายจิตรเทพ ภูถาดงา</t>
  </si>
  <si>
    <t>เด็กชายณัฏฐกานต์ คุณทา</t>
  </si>
  <si>
    <t>เด็กชายณัฐกฤษ ไชยรอด</t>
  </si>
  <si>
    <t>เด็กชายณัฐพล พันธ์ผาด</t>
  </si>
  <si>
    <t>เด็กชายวรเมธ บุญยืน</t>
  </si>
  <si>
    <t>เด็กชายอดิศักดิ์ พงสะเดา</t>
  </si>
  <si>
    <t>เด็กชายอติชาติ ชาญสมร</t>
  </si>
  <si>
    <t>เด็กชายอัจฉริยะ พานิกร</t>
  </si>
  <si>
    <t>เด็กหญิงกนกวรรณ โพธินาม</t>
  </si>
  <si>
    <t>เด็กหญิงชลดา มาตชลา</t>
  </si>
  <si>
    <t>เด็กหญิงชาลิดา ปรีศิริ</t>
  </si>
  <si>
    <t>เด็กหญิงณิชาภา กองอุดม</t>
  </si>
  <si>
    <t>เด็กหญิงดารินทร์ บรรณสาร</t>
  </si>
  <si>
    <t>เด็กหญิงนภัสร แพงอุด</t>
  </si>
  <si>
    <t>เด็กหญิงนันตพร   ถิตย์กุล</t>
  </si>
  <si>
    <t>เด็กหญิงนารีรัตน์ ไชยหาเนตร์</t>
  </si>
  <si>
    <t>เด็กหญิงบุญยพร หอกลาง</t>
  </si>
  <si>
    <t>เด็กหญิงปุริมปรัชญ์ ดลลม</t>
  </si>
  <si>
    <t>เด็กหญิงพรพิมล สุวรรณศรี</t>
  </si>
  <si>
    <t>เด็กหญิงเมมิกา ไชยกำบัง</t>
  </si>
  <si>
    <t>เด็กหญิงวรดา คำหงษา</t>
  </si>
  <si>
    <t>เด็กหญิงวรัทยา ถาวรเรือง</t>
  </si>
  <si>
    <t>เด็กหญิงวิชญาดา ภูแข็ง</t>
  </si>
  <si>
    <t>เด็กหญิงศิริประภา ภารสงวน</t>
  </si>
  <si>
    <t>เด็กหญิงศิริวรรณ ภูทองเงิน</t>
  </si>
  <si>
    <t>เด็กหญิงสุนิษา เนตรบางเพรียง</t>
  </si>
  <si>
    <t>เด็กหญิงสุพิชญา พันธุ์ภักดี</t>
  </si>
  <si>
    <t>เด็กหญิงอัญมณี จันที</t>
  </si>
  <si>
    <t>เด็กชายจีรพัฒน์ คำโสภา</t>
  </si>
  <si>
    <t>เด็กชายชลกร ไชยโคตร</t>
  </si>
  <si>
    <t>เด็กชายชาญชัย ไชยโคตร</t>
  </si>
  <si>
    <t>เด็กชายณัฏฐกิตติ์ คุณทา</t>
  </si>
  <si>
    <t>เด็กชายทัดเทพ สุมังคเศษ</t>
  </si>
  <si>
    <t>เด็กชายธนภัทร เกื้อกุล</t>
  </si>
  <si>
    <t>เด็กชายปิยะพงษ์ พรมชัย</t>
  </si>
  <si>
    <t>เด็กชายรพีพัฒน์ ภูผาผัน</t>
  </si>
  <si>
    <t>เด็กชายสุคลวัฒน์ ธารสมบัติ</t>
  </si>
  <si>
    <t>เด็กหญิงกนกวรรณ ถาวรชาติ</t>
  </si>
  <si>
    <t>เด็กหญิงกมลชนก กองเกิด</t>
  </si>
  <si>
    <t>เด็กหญิงกานต์สินี ทิพย์เอม</t>
  </si>
  <si>
    <t>เด็กหญิงเกศแก้ว  ศรีกมล</t>
  </si>
  <si>
    <t>เด็กหญิงจินดารัตน์ สระแก้ว</t>
  </si>
  <si>
    <t>เด็กหญิงชนิสรา คำควร</t>
  </si>
  <si>
    <t>เด็กหญิงดารารัตน์ พิลากุล</t>
  </si>
  <si>
    <t>เด็กหญิงทิพย์สุดา ยืนยั้ง</t>
  </si>
  <si>
    <t>เด็กหญิงธัญญาภรณ์ แก้วกัลป์</t>
  </si>
  <si>
    <t>เด็กหญิงพิมพิกา เนตรักษ์</t>
  </si>
  <si>
    <t>เด็กหญิงพิยดา ณรงค์ฤทธิ์</t>
  </si>
  <si>
    <t>เด็กหญิงพิยดา วงสะอาด</t>
  </si>
  <si>
    <t>เด็กหญิงพิรญาณ์  ภูเหลื่อม</t>
  </si>
  <si>
    <t>เด็กหญิงภัทราพร ดอนวิชิต</t>
  </si>
  <si>
    <t>เด็กหญิงรุ่งนภา ดลเรขา</t>
  </si>
  <si>
    <t xml:space="preserve">เด็กหญิงวิมพ์วิภา พันธุ์รักษ์ </t>
  </si>
  <si>
    <t>เด็กหญิงศิริโสภา มาลาพัตร</t>
  </si>
  <si>
    <t>เด็กหญิงสุพัชชา กุไรรัตน์</t>
  </si>
  <si>
    <t>เด็กหญิงอาริสา ย้อนโคกสูง</t>
  </si>
  <si>
    <t>เด็กชายเกียรติกร บุญอุ้ม</t>
  </si>
  <si>
    <t>เด็กชายชนธัญ วุฒิธรรม</t>
  </si>
  <si>
    <t>เด็กชายณัฐพล ชนะพาล</t>
  </si>
  <si>
    <t>เด็กชายณัฐภัทร นันจำรัส</t>
  </si>
  <si>
    <t>เด็กชายณัฐวุฒิ นาราช</t>
  </si>
  <si>
    <t>เด็กชายทินภัทร อุ่นผ่อง</t>
  </si>
  <si>
    <t>เด็กชายธนพล ภูคงสด</t>
  </si>
  <si>
    <t>เด็กชายธีรดนย์ คำตะขบ</t>
  </si>
  <si>
    <t>เด็กชายภาคิน นาคมาก</t>
  </si>
  <si>
    <t>เด็กชายศุภวิชญ์ มูลศรี</t>
  </si>
  <si>
    <t>เด็กชายอฐิติพงษ์ ชนาพงษ์จารุ</t>
  </si>
  <si>
    <t>เด็กหญิงกนกวรรณ ชนะพันธ์</t>
  </si>
  <si>
    <t>เด็กหญิงขวัญข้าว ศิริภูมิ</t>
  </si>
  <si>
    <t>เด็กหญิงคีตวา อุ่นโคกกลาง</t>
  </si>
  <si>
    <t>เด็กหญิงณฐรัตน์ ทับสมบัติ</t>
  </si>
  <si>
    <t>เด็กหญิงรุจิกาญณ์ เวียงวิลัย</t>
  </si>
  <si>
    <t>เด็กหญิงวรกัญญา แสนสีมนต์</t>
  </si>
  <si>
    <t>เด็กหญิงวรรณภา​ อ้นโต</t>
  </si>
  <si>
    <t>เด็กหญิงวิภาดา  ภูหวัง</t>
  </si>
  <si>
    <t>เด็กหญิงวิภาดา สองคร</t>
  </si>
  <si>
    <t>เด็กหญิงศรารัตน์ พิมชะอุ่ม</t>
  </si>
  <si>
    <t>เด็กหญิงศศิวิมล สงพัฒน์</t>
  </si>
  <si>
    <t>เด็กหญิงสุธาทิพย์ พุ่มไสว</t>
  </si>
  <si>
    <t>เด็กหญิงอนัญญา โคตรสีวงษ์</t>
  </si>
  <si>
    <t>เด็กหญิงอัฐติยา ทองรัตน์</t>
  </si>
  <si>
    <t>เด็กชายกันตณัฐ แจ่มเสียง</t>
  </si>
  <si>
    <t>เด็กชายกันตภณ ยะระพันธ์</t>
  </si>
  <si>
    <t>เด็กชายเชิดชู ภูสมนึก</t>
  </si>
  <si>
    <t>เด็กชายณัฐกิตติ์ นันจักร</t>
  </si>
  <si>
    <t>เด็กชายณัฐพนต์  ฉายถวิล</t>
  </si>
  <si>
    <t>เด็กชายทีปกร ภูขันซ้าย</t>
  </si>
  <si>
    <t>เด็กชายธนพล คชราช</t>
  </si>
  <si>
    <t>เด็กชายธนพล สารฤทธิ์</t>
  </si>
  <si>
    <t>เด็กชายธาวิต ฆารฤทธิ์</t>
  </si>
  <si>
    <t>เด็กชายธิติวัฒน์ ภูแพง</t>
  </si>
  <si>
    <t>เด็กชายธีรภัทร ฆารโสภณ</t>
  </si>
  <si>
    <t>เด็กชายเหมรัศมิ์ ริกำแง</t>
  </si>
  <si>
    <t>เด็กชายอนุชา ญาณแผ้ว</t>
  </si>
  <si>
    <t>เด็กชายอาทิตย์ หัตวงศ์</t>
  </si>
  <si>
    <t>เด็กชายอิทธิรัตน์ ภูละมุล</t>
  </si>
  <si>
    <t>เด็กหญิงกวางกมล สุวรรณคำ</t>
  </si>
  <si>
    <t>เด็กหญิงจินตนา ภูภักดี</t>
  </si>
  <si>
    <t>เด็กหญิงปรียาภัทร ภูสีดิน</t>
  </si>
  <si>
    <t>เด็กหญิงมณญาลักษณ์ ญาณผาด</t>
  </si>
  <si>
    <t>เด็กหญิงมินฑิตา การรัตน์</t>
  </si>
  <si>
    <t>เด็กหญิงอธิศรา ภูขันซ้าย</t>
  </si>
  <si>
    <t>เด็กหญิงอินทิรา เศวตสุวรรณ</t>
  </si>
  <si>
    <t>เด็กหญิงไอรดา บุญเศษ</t>
  </si>
  <si>
    <t>เด็กชายกมล กุดนาค</t>
  </si>
  <si>
    <t>เด็กชายกิตติคุณ จำเริญไกร</t>
  </si>
  <si>
    <t>เด็กชายกิตติพัทธ์ พัฒนโพธิ์</t>
  </si>
  <si>
    <t>เด็กชายฉัตรชัย  อาจคําพันธ์</t>
  </si>
  <si>
    <t>เด็กชายณัฐวุฒิ มุงคุณ</t>
  </si>
  <si>
    <t>เด็กชายนวพล ภูแสงศรี</t>
  </si>
  <si>
    <t>เด็กชายนาคินทร์ มงคลพันธ์</t>
  </si>
  <si>
    <t>เด็กชายนิชคุณ คชนิล</t>
  </si>
  <si>
    <t>เด็กชายปกรณ์ ภูสมมาตร</t>
  </si>
  <si>
    <t>เด็กชายปัญญา ขันชารี</t>
  </si>
  <si>
    <t>เด็กชายพงษ์พัฒน์ หนึ่งคำมี</t>
  </si>
  <si>
    <t>เด็กชายภาณุภัทร์ อุตะทิน</t>
  </si>
  <si>
    <t>เด็กชายวชิรวิทย์ หารอาษา</t>
  </si>
  <si>
    <t>เด็กชายสุดมงคล  สุวรรณี</t>
  </si>
  <si>
    <t>เด็กชายอนุวัฒน์ ภูนาเพชร</t>
  </si>
  <si>
    <t>เด็กชายอลงกรณ์ ถนอมประเสริฐ</t>
  </si>
  <si>
    <t>เด็กหญิงกมลพรรณ เทพธรา</t>
  </si>
  <si>
    <t>เด็กหญิงกุลกนก ทันชม</t>
  </si>
  <si>
    <t>เด็กหญิงธัญชนก  เสมาทอง</t>
  </si>
  <si>
    <t>เด็กหญิงภคพร ธารประเสริฐ</t>
  </si>
  <si>
    <t>เด็กหญิงมุกดารัตน์ ภูสาคร</t>
  </si>
  <si>
    <t>เด็กหญิงศรัญญา ภูกิจนาค</t>
  </si>
  <si>
    <t>เด็กหญิงสุชัญญา สมมิตร</t>
  </si>
  <si>
    <t>เด็กหญิงอดิภา พิงพิน</t>
  </si>
  <si>
    <t>เด็กหญิงอภิชญา แสงสี</t>
  </si>
  <si>
    <t>เด็กชายกิตติชัย จุ้มนารินทร์</t>
  </si>
  <si>
    <t>เด็กชายจิตติพงศ์ แผลงศร</t>
  </si>
  <si>
    <t>เด็กชายฐิติกร ต้นตะภา</t>
  </si>
  <si>
    <t>เด็กชายณัฐพล เผ่าพันธ์ดี</t>
  </si>
  <si>
    <t>เด็กชายณัฐวุฒิ ภูกิ่งเงิน</t>
  </si>
  <si>
    <t>เด็กชายดนุพล แผลงศร</t>
  </si>
  <si>
    <t>เด็กชายธนายุทธ  แสงชาติ</t>
  </si>
  <si>
    <t>เด็กชายธีรเดช ศรีอากาศ</t>
  </si>
  <si>
    <t>เด็กชายธีรัช อภัย</t>
  </si>
  <si>
    <t>เด็กชายพัชรพล สอนคำเฟือย</t>
  </si>
  <si>
    <t>เด็กชายพิชญะ  ศรีบุญเรือง</t>
  </si>
  <si>
    <t>เด็กชายภูตะวัน พนมเขต</t>
  </si>
  <si>
    <t>เด็กชายรภีภัทร อ๊อดหมี</t>
  </si>
  <si>
    <t>เด็กชายวันชัย แสนชั่ง</t>
  </si>
  <si>
    <t>เด็กชายศิธิศักดิ์ ถนอมสมบัติ</t>
  </si>
  <si>
    <t xml:space="preserve">เด็กชายอัมรินทร์ โกฏิรักษ์ </t>
  </si>
  <si>
    <t>เด็กหญิงกนกพร พระศิริ</t>
  </si>
  <si>
    <t>เด็กหญิงกันยณัฐ หิรัญรัตน์สกุล</t>
  </si>
  <si>
    <t>เด็กหญิงกานต์พิชชา ภักดีแพง</t>
  </si>
  <si>
    <t>เด็กหญิงชลธิชา คละบุตร</t>
  </si>
  <si>
    <t>เด็กหญิงธิดารัตน์ โนนทิง</t>
  </si>
  <si>
    <t>เด็กหญิงเบญญาภา โคตะนนท์</t>
  </si>
  <si>
    <t>เด็กหญิงอารยา ดลอารมย์</t>
  </si>
  <si>
    <t>เด็กหญิงอารยา ธารแม้น</t>
  </si>
  <si>
    <t>เด็กชายกิตติกวิน ภูทัดฝน</t>
  </si>
  <si>
    <t>เด็กชายเขตตะวัน อุ่นทรพันธ์</t>
  </si>
  <si>
    <t>เด็กชายจิรพัชร์  อันทะสารคาม</t>
  </si>
  <si>
    <t>เด็กชายชนเมธ กาฬรัศมี</t>
  </si>
  <si>
    <t>เด็กชายณัฐภัทร จำปาศรี</t>
  </si>
  <si>
    <t>เด็กชายณัฐวุฒิ บุตรวงค์</t>
  </si>
  <si>
    <t>เด็กชายทินภัทร ภูครองทอง</t>
  </si>
  <si>
    <t>เด็กชายธนทัต  ทองคำห่อ</t>
  </si>
  <si>
    <t>เด็กชายธนากร กลมเปือย</t>
  </si>
  <si>
    <t>เด็กชายพงศกร ทรัพย์ชม</t>
  </si>
  <si>
    <t>เด็กชายภานุพงศ์ นิลสนธิ</t>
  </si>
  <si>
    <t>เด็กชายภูมิพัฒน์ โพธิ์งาม</t>
  </si>
  <si>
    <t>เด็กชายวายุ ลอยประเสริฐกุล</t>
  </si>
  <si>
    <t>เด็กชายสุขสันต์ อิ่มเจือ</t>
  </si>
  <si>
    <t>เด็กชายเสฏฐวุฒิ ภูมีชิต</t>
  </si>
  <si>
    <t>เด็กชายอานัต  ซิบเข</t>
  </si>
  <si>
    <t>เด็กหญิงกัญญารัตน์ ทองคำแสง</t>
  </si>
  <si>
    <t>เด็กหญิงกาญน์เกล้า สำราญวงค์</t>
  </si>
  <si>
    <t>เด็กหญิงชญานิษฐ์ พลดงนอก</t>
  </si>
  <si>
    <t>เด็กหญิงชลธิชา อาคะราช</t>
  </si>
  <si>
    <t>เด็กหญิงณัฐธิดา พัสดา</t>
  </si>
  <si>
    <t>เด็กหญิงธนัชชา บุญศรีนาค</t>
  </si>
  <si>
    <t>เด็กหญิงนภัสสรณ์ ถิ่นวาสนา</t>
  </si>
  <si>
    <t>เด็กหญิงปาริตา ถนอมสงวน</t>
  </si>
  <si>
    <t>เด็กหญิงพิมพ์ชนก อังคะแสน</t>
  </si>
  <si>
    <t>เด็กชายกฤษณพล คำประเทือง</t>
  </si>
  <si>
    <t>เด็กชายคมเดช แสนรังค์</t>
  </si>
  <si>
    <t>เด็กชายจักรพรรณ การวงษ์</t>
  </si>
  <si>
    <t>เด็กชายชนกชนต์ แจ่มเสียง</t>
  </si>
  <si>
    <t>เด็กชายชนาภัทร ไชยมะณี</t>
  </si>
  <si>
    <t>เด็กชายชัชชนะพล หอมสมบัติ</t>
  </si>
  <si>
    <t>เด็กชายฐิติพงษ์  สิทธิไกรพงษ์</t>
  </si>
  <si>
    <t>เด็กชายณัฐพัฒน์ เรืองสมบัติ</t>
  </si>
  <si>
    <t>เด็กชายธนาวัฒน์ ภูผาสุข</t>
  </si>
  <si>
    <t>เด็กชายธีระเดช ไชยภา</t>
  </si>
  <si>
    <t>เด็กชายธีรัชตมงคล ภักดีมา</t>
  </si>
  <si>
    <t>เด็กชายปภาวิทย์ อุ่นมีศรี</t>
  </si>
  <si>
    <t>เด็กชายพรเทพถาวร สารบุตร</t>
  </si>
  <si>
    <t>เด็กชายภควุฒิ พิมพ์สมาน</t>
  </si>
  <si>
    <t>เด็กชายภัทรนนท์ สุทธภุธร</t>
  </si>
  <si>
    <t xml:space="preserve">เด็กชายภัทรพล หาระมี </t>
  </si>
  <si>
    <t>เด็กชายวรุต ม่วงศรี</t>
  </si>
  <si>
    <t>เด็กชายวีรภัทร ปรีแม้น</t>
  </si>
  <si>
    <t>เด็กหญิงชัญญาภรณ์ ดีหมื่นไวย</t>
  </si>
  <si>
    <t>เด็กหญิงดารินทร์ อัฐนาค</t>
  </si>
  <si>
    <t>เด็กหญิงปองกานต์ ถิตย์รัศมี</t>
  </si>
  <si>
    <t>เด็กหญิงปัทมวรรณ ร่มโพรีย์</t>
  </si>
  <si>
    <t xml:space="preserve">เด็กหญิงปารวี แสงพฤกษ์ </t>
  </si>
  <si>
    <t>เด็กหญิงภัทราวดี วงศ์โต</t>
  </si>
  <si>
    <t>เด็กหญิงมลชลิดา ภูมิ่งเดือน</t>
  </si>
  <si>
    <t>เด็กหญิงอารีรัตน์ ภูลายเรียบ</t>
  </si>
  <si>
    <t>เด็กชายกิตติศักดิ์ รัตนพล</t>
  </si>
  <si>
    <t>เด็กชายแก่นเพชร บุญยิ่ง</t>
  </si>
  <si>
    <t>เด็กชายชนะพล บุญเอก</t>
  </si>
  <si>
    <t xml:space="preserve">เด็กชายชนาธิน แก่นมาลี </t>
  </si>
  <si>
    <t>เด็กชายชินวัตร ศิริสาร</t>
  </si>
  <si>
    <t>เด็กชายฐิติวัฒน์ เพิ่มศิลป์</t>
  </si>
  <si>
    <t>เด็กชายฐิติวัสส์ สกุลจำรัส</t>
  </si>
  <si>
    <t>เด็กชายต้นตระกูล สำราญรื่น</t>
  </si>
  <si>
    <t>เด็กชายถาวร พรรณงาม</t>
  </si>
  <si>
    <t>เด็กชายทยากร พาสมบูรณ์</t>
  </si>
  <si>
    <t>เด็กชายนราธิป ถนอนประเสริฐ</t>
  </si>
  <si>
    <t>เด็กชายพงศกร บรรณามล</t>
  </si>
  <si>
    <t>เด็กชายพรมงคล พิมพะสาลี</t>
  </si>
  <si>
    <t>เด็กชายพัฒนพงศ์ วิเศษลา</t>
  </si>
  <si>
    <t>เด็กชายพีรพัฒน์ พัฒนโพธิ์</t>
  </si>
  <si>
    <t>เด็กชายภัทรพล ปรีสิทธิ์</t>
  </si>
  <si>
    <t>เด็กชายรัชชานนท์ สารปรัง</t>
  </si>
  <si>
    <t>เด็กชายสรายุทธ์ คำโสม</t>
  </si>
  <si>
    <t xml:space="preserve">เด็กชายสิทธิกร ขันธบูรณ์ </t>
  </si>
  <si>
    <t>เด็กหญิงนันทิตา ปรีสิทธิ์</t>
  </si>
  <si>
    <t>เด็กหญิงนิดานุช มณีเริ่มรุจ</t>
  </si>
  <si>
    <t>เด็กหญิงบัณฑิตา จิระกุล</t>
  </si>
  <si>
    <t>เด็กหญิงปริฉัตร แป้นทอง</t>
  </si>
  <si>
    <t>เด็กหญิงรัฐญาดา เลาไชย</t>
  </si>
  <si>
    <t>เด็กหญิงวรัญญา ภูกิ่งเงิน</t>
  </si>
  <si>
    <t>เด็กหญิงสุพิชญา สังข์ทอง</t>
  </si>
  <si>
    <t>เด็กชายชัยวัฒน์ เขาวงค์</t>
  </si>
  <si>
    <t>เด็กชายณภัทร ทิศสว่าง</t>
  </si>
  <si>
    <t>เด็กชายณัฐพล ชาลีจันทร์</t>
  </si>
  <si>
    <t>เด็กชายถิรคุณ นันรุ่ง</t>
  </si>
  <si>
    <t>เด็กชายทักษกร โบราณ</t>
  </si>
  <si>
    <t>เด็กชายธนิสร ภูกิ่งงาม</t>
  </si>
  <si>
    <t>เด็กชายปฐมพร บุญมา</t>
  </si>
  <si>
    <t>เด็กชายพีรพัฒน์ อุฒมนตรี</t>
  </si>
  <si>
    <t>เด็กชายวายุ โพนศรีสม</t>
  </si>
  <si>
    <t>เด็กชายศราวุฒิ ภูถมดี</t>
  </si>
  <si>
    <t>เด็กชายศิวกรณ์ วาริคิด</t>
  </si>
  <si>
    <t>เด็กชายศิวนาถ คำประสาร</t>
  </si>
  <si>
    <t>เด็กชายอัครพล ภูชุ่ม</t>
  </si>
  <si>
    <t>เด็กหญิงกมลชนก แสงครามสว่าง</t>
  </si>
  <si>
    <t>เด็กหญิงเกศรินทร์ พัฒนโชติ</t>
  </si>
  <si>
    <t>เด็กหญิงต้นข้าว นันเรี่ยม</t>
  </si>
  <si>
    <t xml:space="preserve">เด็กหญิงปรียาภัทร ภูจิตเย็น </t>
  </si>
  <si>
    <t xml:space="preserve">เด็กหญิงผลิตา ศรีมันตะ </t>
  </si>
  <si>
    <t>เด็กหญิงพัชราภรณ์ ปรีวิชัย</t>
  </si>
  <si>
    <t>เด็กหญิงภัทราวดี บุญสาร</t>
  </si>
  <si>
    <t>เด็กหญิงยิ่งลักษณ์ สุวรรณโมรา</t>
  </si>
  <si>
    <t>เด็กหญิงสุภัททา บุญศาสตร์</t>
  </si>
  <si>
    <t>เด็กหญิงอังษญานันท์ โพธิ์งาม</t>
  </si>
  <si>
    <t>เด็กชายอนันต์ อนุพันธุ์</t>
  </si>
  <si>
    <t>นายชินภพ  สุธรรมมา</t>
  </si>
  <si>
    <t>นายรเมศ  พุ่มพิน</t>
  </si>
  <si>
    <t>นายรัฐศาสตร์  ฤทธิ์จำรัส</t>
  </si>
  <si>
    <t>นายวงศกร  จั่นคำ</t>
  </si>
  <si>
    <t>นายอิสรา  ธารแผ้ว</t>
  </si>
  <si>
    <t>นายวัชระ  นันวิชัย</t>
  </si>
  <si>
    <t>นายกฤษฎา  ถิตย์เจริญ</t>
  </si>
  <si>
    <t>นายธนวัฒน์  พรานป่า</t>
  </si>
  <si>
    <t>นายนันทิพัฒน์  เรืองสมบัติ</t>
  </si>
  <si>
    <t>นายราม ประดับเพ็ชร</t>
  </si>
  <si>
    <t>นายเนติภูมิ  การเลียง</t>
  </si>
  <si>
    <t>นางสาวกนกวรรณ  เที่ยงทัศน์</t>
  </si>
  <si>
    <t>นางสาวปรียาภร นิลชาติ</t>
  </si>
  <si>
    <t>นางสาวพรพิมล ประดับสี</t>
  </si>
  <si>
    <t>นางสาวอภิญญา ภูดินดง</t>
  </si>
  <si>
    <t>นางสาววรรณรดา ธารศรี</t>
  </si>
  <si>
    <t>นางสาววิชญาพร ผลเรือง</t>
  </si>
  <si>
    <t>นางสาวอรุโณทัย  ญาณแผ้ว</t>
  </si>
  <si>
    <t>นางสาวปิยธิดา  พื้นผากิจรุ่ง</t>
  </si>
  <si>
    <t>นางสาวนิดา  ผลวาด</t>
  </si>
  <si>
    <t>นางสาวพาขวัญ  รักไทย</t>
  </si>
  <si>
    <t>นางสาวหทัยกาญจน์  สมมา</t>
  </si>
  <si>
    <t>นางสาวกัลยาณี วิทูลศิลป์</t>
  </si>
  <si>
    <t>นางสาวกวินธิดา  ทรัพย์เกิด</t>
  </si>
  <si>
    <t>นางสาวณัฐณิชา มณีรัตน์</t>
  </si>
  <si>
    <t>นางสาวนิธิญาพร  ดลเรขา</t>
  </si>
  <si>
    <t>นางสาวพรรณิภา  รวมธรรม</t>
  </si>
  <si>
    <t>นางสาวธิดาพร  อุ่นบุรมย์</t>
  </si>
  <si>
    <t>นายอานุภาพ  ปรีทรัพย์</t>
  </si>
  <si>
    <t>นายณัฐวุฒิ อุบลลา</t>
  </si>
  <si>
    <t>นายปิญะพัฒน์  ฆารไสว</t>
  </si>
  <si>
    <t>นายภานุวัฒน์  กลางสวัสดิ์</t>
  </si>
  <si>
    <t>นายวงศกร  โยธาภักดี</t>
  </si>
  <si>
    <t>นายพัทรพล ศรีหามาตย์</t>
  </si>
  <si>
    <t>นายธีรวัฒน์  โนนทิง</t>
  </si>
  <si>
    <t>นางสาวนัยเนตร  ภูใบบัง</t>
  </si>
  <si>
    <t>นางสาวปาณิสรา รองทอง</t>
  </si>
  <si>
    <t>นางสาวสุภาภรณ์  เเสงฤทธิ์</t>
  </si>
  <si>
    <t>นางสาวสุนิดา ศรีวรรณา</t>
  </si>
  <si>
    <t>นางสาวเปรมมิกา พบวงศษา</t>
  </si>
  <si>
    <t>นางสาวพิยดา   เฉิดวิจิตร</t>
  </si>
  <si>
    <t>นางสาวพันภกา  ภูปรางค์</t>
  </si>
  <si>
    <t>นายธนโชค ดอนประจง</t>
  </si>
  <si>
    <t>นายอภิชาติ ภารสุวรรณ์</t>
  </si>
  <si>
    <t>นายพีรพัฒน์ บรรณามล</t>
  </si>
  <si>
    <t>นางสาวประภาวิณี สิทธิจันทร์</t>
  </si>
  <si>
    <t>นางสาวณัฐชา กัลยานาม</t>
  </si>
  <si>
    <t>นางสาวปองขวัญ บัวน้อย</t>
  </si>
  <si>
    <t>นางสาววิชุดาภรณ์ อุดมรัตน์</t>
  </si>
  <si>
    <t>นางสาวพิมลดา ภูแท่งแก้ว</t>
  </si>
  <si>
    <t>นางสาวสุชัญญา บุริวัน</t>
  </si>
  <si>
    <t>นางสาวสุจิรา พิมพงษ์ต้อน</t>
  </si>
  <si>
    <t>นางสาวสุธาสินี รอบคอบ</t>
  </si>
  <si>
    <t>นางสาวปิ่นแก้ว จันทรภู</t>
  </si>
  <si>
    <t>นายเกียรติภูมิ  ภารสำราญ</t>
  </si>
  <si>
    <t>นายปฐมพงษ์ สุทธิบุตร</t>
  </si>
  <si>
    <t>นายธนภัทร อุ่นสวิง</t>
  </si>
  <si>
    <t>นายชลกร ศรีภพ</t>
  </si>
  <si>
    <t>นายณพัฒน์  ผลภักดี</t>
  </si>
  <si>
    <t>นายสิทธิพงษ์  วงษ์อินทร์</t>
  </si>
  <si>
    <t>นายกนต์ธีรกันฑ์  คำเพ็ชร</t>
  </si>
  <si>
    <t>นางสาวพิชญธิดา ภูบุญเติม</t>
  </si>
  <si>
    <t>นางสาวจีราณัฐ พลเสน</t>
  </si>
  <si>
    <t>นางสาวภาวิณี  ฉิมพุฒ</t>
  </si>
  <si>
    <t>นางสาวลลนา ภูชื่นบาล</t>
  </si>
  <si>
    <t>นางสาวอริศรา  เหล่าแสงสี</t>
  </si>
  <si>
    <t>นางสาวจุฑารัตน์ สีคำ</t>
  </si>
  <si>
    <t xml:space="preserve">นางสาวณัฐยาพร กลุ่มเหรียญทอง  </t>
  </si>
  <si>
    <t>นางสาววิลาวัลย์  จันทร์โรรุณ</t>
  </si>
  <si>
    <t>นางสาวศรัณรัชต์  หอมสมบัติ</t>
  </si>
  <si>
    <t>นางสาวกิ่งเพชร  จันทบูรณ์</t>
  </si>
  <si>
    <t>นางสาววรัทยา  หัสวงศ์</t>
  </si>
  <si>
    <t>นางสาวปิยะดา วรกต</t>
  </si>
  <si>
    <t>นางสาวอารยา  ทิพนนท์</t>
  </si>
  <si>
    <t>นางสาวอรไพลิน  ปัญญา</t>
  </si>
  <si>
    <t>นางสาวหทัยชนก  นันสมบัติ</t>
  </si>
  <si>
    <t>นางสาวอภิญญา ฉันประเดิม</t>
  </si>
  <si>
    <t>นายอาร์มรินทร์  มาตย์เฮือง</t>
  </si>
  <si>
    <t>นายณัฏฐวัตร  พันธ์คำ</t>
  </si>
  <si>
    <t>นายยศกร  นันผ่อง</t>
  </si>
  <si>
    <t>นายสราวุฒิ  นราศร</t>
  </si>
  <si>
    <t>นายปิยะ ศรีโสละ</t>
  </si>
  <si>
    <t xml:space="preserve">นายธีราเดช    เนียมณี  </t>
  </si>
  <si>
    <t>นายวรายุทธ์  ทับสมบัติ</t>
  </si>
  <si>
    <t>นายวิทวัส  จำเริญควร</t>
  </si>
  <si>
    <t>นายเอกกวี พันธุ์สุวรรณ</t>
  </si>
  <si>
    <t>นายอรุโณชา สารสัย</t>
  </si>
  <si>
    <t>นางสาวนิธินันท์  นนทราษฎร์</t>
  </si>
  <si>
    <t>นางสาวรัศม์วรี  พวงดอกไม้</t>
  </si>
  <si>
    <t>นางสาวภัทรวดี  สมศรี</t>
  </si>
  <si>
    <t>นางสาวจุฑามาศ  ภูปัญญา</t>
  </si>
  <si>
    <t>นางสาวอริสา จอมทรักษ์</t>
  </si>
  <si>
    <t>นายพีรพล  มุสิกสาร</t>
  </si>
  <si>
    <t>นายธนวัฐ  ดลภักดี</t>
  </si>
  <si>
    <t>นายอภิวัฒน์  ยลไชย</t>
  </si>
  <si>
    <t>นายครรชิตพล ภูลิ้นลาย</t>
  </si>
  <si>
    <t>นายธราเทพ  ขัณฑจำนงค์</t>
  </si>
  <si>
    <t>นายพลวัฒน์ มณีวงค์</t>
  </si>
  <si>
    <t>นายอภิชิต  ชาตรี</t>
  </si>
  <si>
    <t>นายจักรรินทร์  มีสัตย์</t>
  </si>
  <si>
    <t>นายคุณธรรม  การะวรรณ</t>
  </si>
  <si>
    <t>นายอภิวัฒน์ ถิตย์สมบูรณ์</t>
  </si>
  <si>
    <t>นายณัฐวุฒิ วังภูผา</t>
  </si>
  <si>
    <t>นายกิตติวัฒน์ ใจบุญ</t>
  </si>
  <si>
    <t>นางสาวจันทรา  มาลี</t>
  </si>
  <si>
    <t>นางสาวปนัดดา อิ่มพล</t>
  </si>
  <si>
    <t>นางสาวสุกัญญา  จันกัน</t>
  </si>
  <si>
    <t>นางสาวสุวนันท์ วรรณภักดี</t>
  </si>
  <si>
    <t>นางสาววรัญญา  ทำนาแพง</t>
  </si>
  <si>
    <t>นางสาวชมพูนุช ภูแย้ม</t>
  </si>
  <si>
    <t>นางสาวประกายดาว แสนจ้ำ</t>
  </si>
  <si>
    <t>นางสาวพิชญาภา  เหมือนเขียว</t>
  </si>
  <si>
    <t>นางสาวเมธาพร  จันดง</t>
  </si>
  <si>
    <t>นายรัฐศาสตร์  พละศูนย์</t>
  </si>
  <si>
    <t>นางสาวกุลธิดา  ลาหา</t>
  </si>
  <si>
    <t>นางสาวพิชามญช์  คารกุล</t>
  </si>
  <si>
    <t>นางสาวศุภิสรา จิตใหญ่</t>
  </si>
  <si>
    <t>นางสาวกัณติชา พรมจันทร์</t>
  </si>
  <si>
    <t>นางสาวมาริสา  ถิตย์ประเดิม</t>
  </si>
  <si>
    <t>นางสาวชนันธร สุขประเสริฐ</t>
  </si>
  <si>
    <t>เด็กหญิงวทันยา ศรีสุทัศน์</t>
  </si>
  <si>
    <t>เด็กชายณภัทร  พันธ์ศิลา</t>
  </si>
  <si>
    <t>เด็กชายณัณชธนพงศ์  ยานสถิตย์</t>
  </si>
  <si>
    <t>เด็กหญิงธนวรรณ  พาระเวก</t>
  </si>
  <si>
    <t xml:space="preserve">นางสาวเครือฟ้า  ถิตย์รัศมี </t>
  </si>
  <si>
    <t xml:space="preserve">นางสาวรุจาภา   ภูนิลวาลย์ </t>
  </si>
  <si>
    <t>นายพรพิทักษ์  พิมพะสอน</t>
  </si>
  <si>
    <t>นายธีรเดช  วงศ์ศรี</t>
  </si>
  <si>
    <t>วิทย์-คอม</t>
  </si>
  <si>
    <t>ศิลป์-กีฬา</t>
  </si>
  <si>
    <t>ศิลป์-ภาษา</t>
  </si>
  <si>
    <t>เด็กหญิงรัตน์ติกา วงกาษา</t>
  </si>
  <si>
    <t>นางสาวอรนลิน วันชัย</t>
  </si>
  <si>
    <t>นายสุรเดช นันอำไพ</t>
  </si>
  <si>
    <t>นางสาวสุพัตรา สุไผ่โพธิ์</t>
  </si>
  <si>
    <t>นางสาวปลิตา คงดำเป</t>
  </si>
  <si>
    <t>นางสาวจิราภรณ์ กั้วมาลา</t>
  </si>
  <si>
    <t>นายกฤษณะ ภูกิ่งพลอย</t>
  </si>
  <si>
    <t>นายชาลิสา ภูขันเพ็ง</t>
  </si>
  <si>
    <t>เด็กชายธนกฤต บูรพาพรพันธ์</t>
  </si>
  <si>
    <t>เด็กชายณัฐพงษ์ คนคง</t>
  </si>
  <si>
    <t>เด็กหญิงกัลยารัตน์ จำกอง</t>
  </si>
  <si>
    <t>เด็กชายปภากร ภารวิชัย</t>
  </si>
  <si>
    <t>เด็กชายวัชรพล สีจำปา</t>
  </si>
  <si>
    <t>เด็กหญิงวนิดา เทพระ</t>
  </si>
  <si>
    <t>เด็กหญิงชลดา เสมามิ่ง</t>
  </si>
  <si>
    <t>เด็กชายกฤต มหาชัย</t>
  </si>
  <si>
    <t>นางสาวโชติกา ภูบุญอบ</t>
  </si>
  <si>
    <t>นายอนุสรณ์ คำสถิต</t>
  </si>
  <si>
    <t>1. นายเขต  ดอนประจำ  2. นางสาวจิรภา  ภูพันนา</t>
  </si>
  <si>
    <t xml:space="preserve">1. นางสุภาภรณ์  ดงเรืองศรี  2. นางสาวปิยะดา  ดีสวนโคก  </t>
  </si>
  <si>
    <t>1. นางสาวรัตยาภรณ์  ปริยะสิทธิ์  2. ว่าที่ ร.ต.กริชภัฏช์  จันทะมูล</t>
  </si>
  <si>
    <t>1. ว่าที่ ร.ต.หญิงศิริลักษณ์  ดาวศรี  2. นายทศพล  เทศารินทร์</t>
  </si>
  <si>
    <t>1. นางสาวเพียงตะวัน  บุญแสน  2. นางสาวณัฐพร  อรรคอำนวย</t>
  </si>
  <si>
    <t>1. นางสาวศรินยา  จรัสแผ้ว  2. นางสาวชลดา  คงสมมาตย์</t>
  </si>
  <si>
    <t>นางอรวรรณ  เหล่าชัย</t>
  </si>
  <si>
    <t>นางอโนมา  เย็นใจ</t>
  </si>
  <si>
    <t>นางสาวนารินทร์   สินทรมย์</t>
  </si>
  <si>
    <t xml:space="preserve">นางสาววีรันทร์ศิตา  มีหนองหว้า </t>
  </si>
  <si>
    <t>เด็กหญิงอริษา โล่ห์สุวรรณ</t>
  </si>
  <si>
    <t>เด็กหญิงอัญชญาพร ภูพาดแร่</t>
  </si>
  <si>
    <t>เด็กชายฐากูร พันธ์ศิริ</t>
  </si>
  <si>
    <t>เด็กชายจุลพัฒน์ ชุบขุนทด</t>
  </si>
  <si>
    <t>นางสาวพรสุดา  พละสินธุ์</t>
  </si>
  <si>
    <t>นางสาวชลดา นาใจเย็น</t>
  </si>
  <si>
    <t>เด็กหญิงณัชชา จุทาขันธ์</t>
  </si>
  <si>
    <t>นายเบญจมินทร์ ดาบไธสง</t>
  </si>
  <si>
    <t>เด็กชายกฤษณพล ลีคำงาม</t>
  </si>
  <si>
    <t>1. นางสาวสุมนา อึ้งพลาชัย 2.  ว่าที่ ร.ต.วิชชาวุธ  อุ่นสิม</t>
  </si>
  <si>
    <t>เด็กหญิงพิยะดา  ทึกทา</t>
  </si>
  <si>
    <t>เด็กหญิงทักษพร เทียบทอง</t>
  </si>
  <si>
    <t>เด็กหญิงทิพย์ศิริ ภูถาดลาย</t>
  </si>
  <si>
    <t>เด็กชายดลวัฒน์ นันเอี่ยม</t>
  </si>
  <si>
    <t>เด็กชายกิตติฑักษ์ ภูสงวน</t>
  </si>
  <si>
    <t>นางสาวกวินทิพย์ แดนดงยิ่ง</t>
  </si>
  <si>
    <t>เด็กหญิงรสิตา ภูแข่งหมอก</t>
  </si>
  <si>
    <t>เด็กชายธีรศักดิ์ รังไสย์</t>
  </si>
  <si>
    <t>นางสาวแพรเพ็ญ  ศรีโสภา</t>
  </si>
  <si>
    <t>เด็กหญิงเอ็มฤดี  เช้าวันดี</t>
  </si>
  <si>
    <t>นายสราวุธ  แสนแก้ว</t>
  </si>
  <si>
    <t>เด็กหญิงพลอยขวัญ  ศรีสุทัศน์</t>
  </si>
  <si>
    <t>เด็กชายวุฒิกร พรมเทพ</t>
  </si>
  <si>
    <t>เด็กชายธนาดล นาใจทน</t>
  </si>
  <si>
    <t>1. นางนิตยา  บูรพาพรพันธ์  2. นางสาวมลิสา แต้ธวัช</t>
  </si>
  <si>
    <t>เด็กหญิงพรพิมล ทุมกลาง</t>
  </si>
  <si>
    <t>เด็กหญิงชนิดา วงศ์กาไสย</t>
  </si>
  <si>
    <t>เด็กหญิงรัชฎาพร มูลวิไล</t>
  </si>
  <si>
    <t>เด็กชายภาคิน จาดคล้าย</t>
  </si>
  <si>
    <t>เด็กชายณัฐภัทร ลำพองชาติ</t>
  </si>
  <si>
    <t>ม.2/10</t>
  </si>
  <si>
    <t>นายวรายุทธ สังรวมใจ</t>
  </si>
  <si>
    <t>เด็กชายกรวิชญ์  ด้วงคำจันทร์</t>
  </si>
  <si>
    <t>เด็กชายต้นตระกูล  อุ่นผ่อง</t>
  </si>
  <si>
    <t>เด็กชายทัดเทพ ภารไสว</t>
  </si>
  <si>
    <t>เด็กชายธนาเดช  แซ่เถา</t>
  </si>
  <si>
    <t>เด็กชายพงศกร  แดนกาไสย</t>
  </si>
  <si>
    <t>เด็กชายพัชระ หมื่นพัด</t>
  </si>
  <si>
    <t>เด็กชายภูตะวัน  เหล่ากอดี</t>
  </si>
  <si>
    <t>เด็กชายภูมิศักดิ์  บุญยะสาร</t>
  </si>
  <si>
    <t>เด็กชายยศวริศ  นาสมตรึก</t>
  </si>
  <si>
    <t>เด็กชายวรกมล  ผลรักษา</t>
  </si>
  <si>
    <t>เด็กชายศุภกฤษ  เสนาะสังข์</t>
  </si>
  <si>
    <t>เด็กชายเอกรินทร์  ภูสถิตย์</t>
  </si>
  <si>
    <t xml:space="preserve">เด็กหญิงชินารมย์  เชิญชม </t>
  </si>
  <si>
    <t>เด็กหญิงโชติกา  ฤทธิ์สุวรรณ</t>
  </si>
  <si>
    <t>เด็กหญิงณิชานันท์ พันธุ์วัตร</t>
  </si>
  <si>
    <t>เด็กหญิงธัญญาลักษณ์  คำสอนจิต</t>
  </si>
  <si>
    <t>เด็กหญิงนิชาพร  ประเสริฐสังข์</t>
  </si>
  <si>
    <t>เด็กหญิงบัณฑิตา  ปราบวิชิต</t>
  </si>
  <si>
    <t>เด็กหญิงปวีณา ตรีวิเศษ</t>
  </si>
  <si>
    <t>เด็กหญิงพิชชาภา  น้อยนาจารย์</t>
  </si>
  <si>
    <t>เด็กหญิงพิชชาภา  สำราญบุญ</t>
  </si>
  <si>
    <t>เด็กหญิงรมิดา  วรรณโชติ</t>
  </si>
  <si>
    <t>เด็กหญิงรศิตา  มุดนาเวช</t>
  </si>
  <si>
    <t>เด็กหญิงรัตติกาล  แข็งแรง</t>
  </si>
  <si>
    <t>เด็กหญิงศิรดา  ภูโชคชัย</t>
  </si>
  <si>
    <t>เด็กชายอณารักษ์ ขันทอง</t>
  </si>
  <si>
    <t>เด็กหญิงกมลทิพย์ แสนสุข</t>
  </si>
  <si>
    <t>เด็กหญิงกัญญารัตน์ เกิดสมบูรณ์</t>
  </si>
  <si>
    <t>เด็กหญิงสุชาวดี สุขเกษม</t>
  </si>
  <si>
    <t>เด็กชายกานน  ปรีประสาท</t>
  </si>
  <si>
    <t>เด็กชายคณิศร  บุญศรีนาค</t>
  </si>
  <si>
    <t>เด็กชายคุณนภัทร  เหล่าก้อนคำ</t>
  </si>
  <si>
    <t>เด็กชายชนลที  ผายวงษา</t>
  </si>
  <si>
    <t>เด็กชายทิณภัทร  ทองคำ</t>
  </si>
  <si>
    <t>เด็กชายธนภัทร บุญเสนาะ</t>
  </si>
  <si>
    <t>เด็กชายนนทพัทธ์  ดลภักดี</t>
  </si>
  <si>
    <t>เด็กชายนราธรณ์  คำมาลา</t>
  </si>
  <si>
    <t>เด็กชายพรพิพัฒน์ มณีก้อน</t>
  </si>
  <si>
    <t>เด็กชายพรหมพิริยะ  แก้วระหัน</t>
  </si>
  <si>
    <t xml:space="preserve">เด็กชายพิเชษฐ์  รื่นพิทักษ์ </t>
  </si>
  <si>
    <t>เด็กชายวงศกร  ภูนาแร่</t>
  </si>
  <si>
    <t>เด็กชายอภิชาติ  ไชยพจน์</t>
  </si>
  <si>
    <t>เด็กหญิงกนกพรรณ  คำประเทือง</t>
  </si>
  <si>
    <t>เด็กหญิงเกื้อย์สกุล  นาสินสร้อย</t>
  </si>
  <si>
    <t>เด็กหญิงจิรดา เรณู</t>
  </si>
  <si>
    <t>เด็กหญิงณัฐธิดา ภารบูรณ์</t>
  </si>
  <si>
    <t>เด็กหญิงนริศรา  สิงห์รักษ์</t>
  </si>
  <si>
    <t>เด็กหญิงนริศรา อิ่มพูล</t>
  </si>
  <si>
    <t>เด็กหญิงปพิรดา  พรมทา</t>
  </si>
  <si>
    <t>เด็กหญิงเปรมสุดา  ไชยลา</t>
  </si>
  <si>
    <t>เด็กหญิงพรพิพัฒน์  ราชโภคา</t>
  </si>
  <si>
    <t>เด็กหญิงวรรณิดา  แสนพรม</t>
  </si>
  <si>
    <t>เด็กหญิงวัชราภรณ์ พื้นพรหม</t>
  </si>
  <si>
    <t>เด็กหญิงสุพัฒตา พงษา</t>
  </si>
  <si>
    <t>เด็กหญิงอรวิลาสินี  ภูจ่าพล</t>
  </si>
  <si>
    <t>เด็กหญิงอารยา  พันธ์สุวรรณ</t>
  </si>
  <si>
    <t>เด็กชายภาคิณ สีสุทัศ</t>
  </si>
  <si>
    <t>เด็กชายศุภกิจ จารึกกลาง</t>
  </si>
  <si>
    <t>เด็กหญิงชมจันทร์ ชัยประมาตร์</t>
  </si>
  <si>
    <t>เด็กชายกันตพงษ์  ฉายจรุง</t>
  </si>
  <si>
    <t>เด็กชายธนภัทร  มูลสิทธิ์</t>
  </si>
  <si>
    <t>เด็กชายธนวัฒน์  สอนเกิด</t>
  </si>
  <si>
    <t>เด็กชายธีรภัทร  ภูบุตตะ</t>
  </si>
  <si>
    <t>เด็กชายธีรภัทร  วรรณสุทธะ</t>
  </si>
  <si>
    <t>เด็กชายนันทิพัฒน์ ทับยะลิต</t>
  </si>
  <si>
    <t>เด็กชายปวรุฒม์  คงหอม</t>
  </si>
  <si>
    <t>เด็กชายปุญญพัฒน์ นันรุ่ง</t>
  </si>
  <si>
    <t>เด็กชายพุฒิภัท  ภูสุจริต</t>
  </si>
  <si>
    <t>เด็กชายภูตะวัน  นันวิไล</t>
  </si>
  <si>
    <t>เด็กชายสหพัฒน์  ฆารจำรัส</t>
  </si>
  <si>
    <t>เด็กชายสุภกิตติ์  พุ่มชา</t>
  </si>
  <si>
    <t>เด็กชายอภิชาติ  แสนกันยา</t>
  </si>
  <si>
    <t>เด็กชายอัศวิน  ศรีสังข์</t>
  </si>
  <si>
    <t>เด็กหญิงกรกันยา  ชัยลังกา</t>
  </si>
  <si>
    <t>เด็กหญิงกุลสตรี ภูบัวคำ</t>
  </si>
  <si>
    <t>เด็กหญิงชลธิชา นามวงษ์</t>
  </si>
  <si>
    <t>เด็กหญิงทิพวรรณ  พันกิจ</t>
  </si>
  <si>
    <t>เด็กหญิงนภารัตน์  ฉายวิจิตร</t>
  </si>
  <si>
    <t>เด็กหญิงปนัดดา  พงษ์ศิริ</t>
  </si>
  <si>
    <t>เด็กหญิงปาลิตา  แก้วกาหลง</t>
  </si>
  <si>
    <t>เด็กหญิงผกามาศ  เพียรภายลุน</t>
  </si>
  <si>
    <t>เด็กหญิงพรไพลิน  พิมพันธ์</t>
  </si>
  <si>
    <t>เด็กหญิงวนิดา  สินธ์สถิตย์</t>
  </si>
  <si>
    <t>เด็กหญิงสวรินทร์ ปรีประเสริฐ</t>
  </si>
  <si>
    <t>เด็กหญิงสิริรัตน์  ภูขันซ้าย</t>
  </si>
  <si>
    <t>เด็กหญิงอรุณนภา เรืองศรี</t>
  </si>
  <si>
    <t>เด็กหญิงอินทิรา  สีทาสังข์</t>
  </si>
  <si>
    <t>เด็กชายชนกฤต  พรมพันธุ์</t>
  </si>
  <si>
    <t>เด็กชายวีระเทพ ลาภประเสริฐ</t>
  </si>
  <si>
    <t>เด็กหญิงเพชรเงิน แสงพล</t>
  </si>
  <si>
    <t>เด็กชายจิรายุ  ภูจิตเย็น</t>
  </si>
  <si>
    <t>เด็กชายชนาธิน อ่อนน้อย</t>
  </si>
  <si>
    <t>เด็กชายทรงพล  ภูแร่ศรี</t>
  </si>
  <si>
    <t>เด็กชายทิวา ชมสีดา</t>
  </si>
  <si>
    <t>เด็กชายธนาคม  ภูท่าเสียว</t>
  </si>
  <si>
    <t>เด็กชายนพกร ทรัพย์วิบูลย์</t>
  </si>
  <si>
    <t>เด็กชายนพรัตน์ ภูด่านงัว</t>
  </si>
  <si>
    <t>เด็กชายนันทณากร  พิกุลพงษ์</t>
  </si>
  <si>
    <t>เด็กชายบารมี  ศรีหาภูธร</t>
  </si>
  <si>
    <t>เด็กชายพงษ์พิทักษ์ บุญมาก</t>
  </si>
  <si>
    <t>เด็กชายภคพงษ์ อรัญสุทธิ์</t>
  </si>
  <si>
    <t>เด็กชายภาณุพงษ์ ศรีชัยปัญญา</t>
  </si>
  <si>
    <t>เด็กชายภานุวิทย์ พันเดช</t>
  </si>
  <si>
    <t>เด็กชายมงคล พิมพิไลย</t>
  </si>
  <si>
    <t>เด็กชายศุภวิชญ์ ถนอมสงัด</t>
  </si>
  <si>
    <t>เด็กชายอัครเดช  ผลวาด</t>
  </si>
  <si>
    <t>เด็กหญิงกานดา  ภูวารคำ</t>
  </si>
  <si>
    <t>เด็กหญิงชุติมา  ไร่สงวน</t>
  </si>
  <si>
    <t>เด็กหญิงธรรธนพร  สุริโย</t>
  </si>
  <si>
    <t>เด็กหญิงธัญญาภรณ์  ศรีบุญมี</t>
  </si>
  <si>
    <t>เด็กหญิงธิดารัตน์ โหมดแจ่ม</t>
  </si>
  <si>
    <t>เด็กหญิงนิภาพร  นันทะ</t>
  </si>
  <si>
    <t>เด็กหญิงปณิตา จำปาอ่อน</t>
  </si>
  <si>
    <t>เด็กหญิงพรหมภัสสร  รัตนอนุชาติกมล</t>
  </si>
  <si>
    <t>เด็กหญิงพิมพ์ตะวัน  ไชยเสนา</t>
  </si>
  <si>
    <t>เด็กหญิงภิญญามาศ  มูลทอง</t>
  </si>
  <si>
    <t>เด็กหญิงรัตนาวดี  บุญเฟรือง</t>
  </si>
  <si>
    <t>เด็กหญิงวรกาญจน์  บุญส่ง</t>
  </si>
  <si>
    <t>เด็กหญิงเอื้อการย์  ภารจำนงค์</t>
  </si>
  <si>
    <t>เด็กชายคมศาสตร์ พิชัยเชิด</t>
  </si>
  <si>
    <t>เด็กชายภูรินท์ ผิวผ่อง</t>
  </si>
  <si>
    <t>เด็กหญิงอัญญาดา เฉิดทรัพย์</t>
  </si>
  <si>
    <t>เด็กชายกรณพัฒน์  ดำสุด</t>
  </si>
  <si>
    <t>เด็กชายก้องกิตติภูมิ  ภูมิแก้ว</t>
  </si>
  <si>
    <t>เด็กชายเดชานนท์  อิ่มเสถียร</t>
  </si>
  <si>
    <t>เด็กชายธนวิชญ์  ชนะพจน์</t>
  </si>
  <si>
    <t>เด็กชายธนันชัย  ป้องสา</t>
  </si>
  <si>
    <t>เด็กชายธีรภัทร  แจ่มสุวรรณ์</t>
  </si>
  <si>
    <t>เด็กชายภัคธร  อาจเสนา</t>
  </si>
  <si>
    <t>เด็กชายภาณุวัตร  ยานสว่าง</t>
  </si>
  <si>
    <t>เด็กชายภูบดินทร์  ภูชะนาม</t>
  </si>
  <si>
    <t>เด็กชายมังคราวุฒิ  ภูคะลุน</t>
  </si>
  <si>
    <t>เด็กชายวิศรุต เวียงอินทร์</t>
  </si>
  <si>
    <t>เด็กชายเอกพันธ์ เทพชรา</t>
  </si>
  <si>
    <t>เด็กหญิงกันต์กมล วิเชียรซอย</t>
  </si>
  <si>
    <t>เด็กหญิงกุลจิรา  ภูนบทอง</t>
  </si>
  <si>
    <t>เด็กหญิงจันจิรา ประเสริฐสังข์</t>
  </si>
  <si>
    <t>เด็กหญิงธิดารัตน์  นันดิลก</t>
  </si>
  <si>
    <t>เด็กหญิงนฤมล  ศรีจันทร์</t>
  </si>
  <si>
    <t>เด็กหญิงปภาดา  สุวรรณธาดา</t>
  </si>
  <si>
    <t>เด็กหญิงปวีณา  โคกโพธิ์</t>
  </si>
  <si>
    <t>เด็กหญิงปานระวี  ภูแสนใบ</t>
  </si>
  <si>
    <t>เด็กหญิงพรรณวรท อิ่มประสงค์</t>
  </si>
  <si>
    <t>เด็กหญิงมาธวี แซ่เจีย</t>
  </si>
  <si>
    <t>เด็กหญิงวิไลลักษณ์  เฉิดรัศมี</t>
  </si>
  <si>
    <t>เด็กหญิงสุนิดา  สุวรรณเรือง</t>
  </si>
  <si>
    <t>เด็กหญิงสุพัตรา โพธิ์กลาง</t>
  </si>
  <si>
    <t>เด็กชายปาฏิหาริย์ ภูแสงศรี</t>
  </si>
  <si>
    <t>เด็กชายพัชรพล ภูสุจริต</t>
  </si>
  <si>
    <t>เด็กชายวิทวัช ศรีงาม</t>
  </si>
  <si>
    <t>เด็กชายอาทิตย์ ทองก่อ</t>
  </si>
  <si>
    <t>เด็กหญิงสลิลทิพย์ ภูพันนา</t>
  </si>
  <si>
    <t>เด็กชายไกรวิชญ์  ยืนทน</t>
  </si>
  <si>
    <t>เด็กชายชานุเดช  ภูทาดทอง</t>
  </si>
  <si>
    <t>เด็กชายณัฐวุฒิ  เผ่าหอม</t>
  </si>
  <si>
    <t>เด็กชายธราธร  พิชัยชม</t>
  </si>
  <si>
    <t>เด็กชายปริญญา พินิจโชติ</t>
  </si>
  <si>
    <t>เด็กชายภูบดินทร์  ภูหารนา</t>
  </si>
  <si>
    <t>เด็กชายรุ้งสุริยะ  พันนา</t>
  </si>
  <si>
    <t>เด็กชายวรรณชัย ตวงษา</t>
  </si>
  <si>
    <t>เด็กชายศิระดนย์  อิ่มสำอางค์</t>
  </si>
  <si>
    <t>เด็กชายศิวกร  หารอาษา</t>
  </si>
  <si>
    <t xml:space="preserve">เด็กชายเสกฐวุฒิ แก้วจันดา </t>
  </si>
  <si>
    <t>เด็กหญิงณัฎฐ์นิชา คุณประทุม</t>
  </si>
  <si>
    <t>เด็กหญิงปรางทิพย์ บุญบุตตะ</t>
  </si>
  <si>
    <t>เด็กหญิงปุณณภา ไชยากรกิจ</t>
  </si>
  <si>
    <t>เด็กหญิงพลอยไพลิน  ภูบุตตะ</t>
  </si>
  <si>
    <t>เด็กหญิงลัลทริมา  เสริฐสมบรูณ์</t>
  </si>
  <si>
    <t>เด็กหญิงศิรินภา  ภูผาดวง</t>
  </si>
  <si>
    <t>เด็กหญิงสายรุ้ง  อิ่มไสว</t>
  </si>
  <si>
    <t>เด็กหญิงสิรินทรา  พันสถิตย์</t>
  </si>
  <si>
    <t>เด็กชายบุญโชค กรจะนารัตน์</t>
  </si>
  <si>
    <t>เด็กชายภูตะวัน บุญชูใสย</t>
  </si>
  <si>
    <t>เด็กหญิงชญานี สายไสว</t>
  </si>
  <si>
    <t>เด็กหญิงพลอยชมพู ญาณไกล</t>
  </si>
  <si>
    <t>เด็กหญิงอภิชญา นานอก</t>
  </si>
  <si>
    <t>เด็กหญิงสุพัตรา อิ่มสมบูรณ์</t>
  </si>
  <si>
    <t>เด็กชายกรกช  วงวิลาศ</t>
  </si>
  <si>
    <t>เด็กชายกิตติภูมิ  ภูปันเงิน</t>
  </si>
  <si>
    <t>เด็กชายณัฐดนัย  ภูโปร่ง</t>
  </si>
  <si>
    <t>เด็กชายณัฐพล  วรเมจกานนท์</t>
  </si>
  <si>
    <t>เด็กชายณัฐพล อ่อนประทุม</t>
  </si>
  <si>
    <t>เด็กชายธีรพรรณ  นระแสน</t>
  </si>
  <si>
    <t>เด็กชายนัฐกร จองคำ</t>
  </si>
  <si>
    <t>เด็กชายพงศพัศ  ขันตรี</t>
  </si>
  <si>
    <t>เด็กชายยุทธนา ภารสุวรรณ</t>
  </si>
  <si>
    <t>เด็กชายรัฐกรณ์  ภูฉลอง</t>
  </si>
  <si>
    <t>เด็กชายหรรษา  ปัจฉิมา</t>
  </si>
  <si>
    <t>เด็กชายอนุชา  บุญเกตุ</t>
  </si>
  <si>
    <t>เด็กชายอัครวัฒน์  ภาพันธ์</t>
  </si>
  <si>
    <t>เด็กหญิงกมลเนตร  สุไผ่โพธิ์</t>
  </si>
  <si>
    <t>เด็กหญิงชลิดา ดีปิ่น</t>
  </si>
  <si>
    <t>เด็กหญิงชุติมา  มลาวรรณ</t>
  </si>
  <si>
    <t>เด็กหญิงญดา  สายพล</t>
  </si>
  <si>
    <t>เด็กหญิงณัฐกานต์ ภูทองจันทร์</t>
  </si>
  <si>
    <t>เด็กหญิงดาริกา  ภูชำนิ</t>
  </si>
  <si>
    <t>เด็กหญิงตรีชฎา  พงษ์พันธ์</t>
  </si>
  <si>
    <t>เด็กหญิงพชรนันท์  ผลิใบ</t>
  </si>
  <si>
    <t>เด็กหญิงวรลักษณ์  พันไสว</t>
  </si>
  <si>
    <t>เด็กหญิงวัชราภรณ์  นมภูเขียว</t>
  </si>
  <si>
    <t>เด็กหญิงหรรษลักษณ์ พิเคราะห์แน่น</t>
  </si>
  <si>
    <t>เด็กชายณัฐพล พิณรัตน์</t>
  </si>
  <si>
    <t>เด็กชายธีรเดช ภูกาบหิน</t>
  </si>
  <si>
    <t>เด็กชายพรรษกร การคิด</t>
  </si>
  <si>
    <t>เด็กชายวีระพงค์ ญาณกาย</t>
  </si>
  <si>
    <t>เด็กหญิงกันต์กมล ภูผิวฟ้า</t>
  </si>
  <si>
    <t>เด็กหญิงสุพิชา วิชัย</t>
  </si>
  <si>
    <t>เด็กชายจักรรินทร์ ทองใบ</t>
  </si>
  <si>
    <t>เด็กชายจิรายุทธ  การสว่าง</t>
  </si>
  <si>
    <t>เด็กชายทนทัต  ยุบลเลิศ</t>
  </si>
  <si>
    <t>เด็กชายธนทัต  สมบุญยานนท์</t>
  </si>
  <si>
    <t>เด็กชายธุวานนท์  ผลพูล</t>
  </si>
  <si>
    <t>เด็กชายนนทพัทธ์ ยิ่งโยงสัน</t>
  </si>
  <si>
    <t>เด็กชายนนทภัทร  คงมุล</t>
  </si>
  <si>
    <t>เด็กชายศุภณัฐ  จีระสมบัติ</t>
  </si>
  <si>
    <t>เด็กชายสหเนตร  แซ่ลิ้ม</t>
  </si>
  <si>
    <t>เด็กชายอภิสัณห์  ยานสาร</t>
  </si>
  <si>
    <t>เด็กหญิงกฤตติภา  โคกลือชา</t>
  </si>
  <si>
    <t>เด็กหญิงกวินดารา  สุทธิ์ทองแท้</t>
  </si>
  <si>
    <t>เด็กหญิงกัญญาณัฐ  ลัดกลาง</t>
  </si>
  <si>
    <t>เด็กหญิงกัญญาพัชร  ดลพร</t>
  </si>
  <si>
    <t>เด็กหญิงข้าวทิพย์  ขันธ์ประจง</t>
  </si>
  <si>
    <t>เด็กหญิงณัฐธิดา  ภูปองนา</t>
  </si>
  <si>
    <t>เด็กหญิงทิพย์เกษร ยลถวิล</t>
  </si>
  <si>
    <t>เด็กหญิงธนิดา ภูกิ่งผา</t>
  </si>
  <si>
    <t>เด็กหญิงนภาพร  อังคะแสน</t>
  </si>
  <si>
    <t>เด็กหญิงเปรมฤดี  ภูยอดเมฆ</t>
  </si>
  <si>
    <t>เด็กหญิงพรนภัส  วรคง</t>
  </si>
  <si>
    <t>เด็กชายกวิน สรสันต์</t>
  </si>
  <si>
    <t>เด็กชายธนพงษ์ กุลศรี</t>
  </si>
  <si>
    <t>เด็กชายเศรษฐา ศิริวรรณ</t>
  </si>
  <si>
    <t>เด็กชายอรรคพันธ์ มณีวงค์</t>
  </si>
  <si>
    <t>เด็กหญิงดารินทร์ ไร่ไสว</t>
  </si>
  <si>
    <t>เด็กหญิงพรนิชา อุ่นสุวรรณ</t>
  </si>
  <si>
    <t>เด็กชายกฤติเดช  ประชุมแสน</t>
  </si>
  <si>
    <t>เด็กชายก้องเกียรติ  ไร่จำนงค์</t>
  </si>
  <si>
    <t>เด็กชายจิรภัทร  น้อยสัมบัติ</t>
  </si>
  <si>
    <t>เด็กชายชลนธี  ไชยภูมิเขตร</t>
  </si>
  <si>
    <t>เด็กชายชินภัทร  วรรณพงษ์</t>
  </si>
  <si>
    <t>เด็กชายธนภัทร  ภูเหลื่อม</t>
  </si>
  <si>
    <t>เด็กชายธารากรณ์  ถิตย์ภักดี</t>
  </si>
  <si>
    <t>เด็กชายธีรเดช  ปรีเลขา</t>
  </si>
  <si>
    <t>เด็กชายปริญญา ภูละคร</t>
  </si>
  <si>
    <t>เด็กชายพิชญา  เฉิดดิลก</t>
  </si>
  <si>
    <t>เด็กชายพีรพัฒน์  คำควร</t>
  </si>
  <si>
    <t>เด็กชายพีรยุทธ  วิเศษวิสัย</t>
  </si>
  <si>
    <t>เด็กชายภานุวัฒน์  ทองคำปลิว</t>
  </si>
  <si>
    <t>เด็กชายมนตรี อินทะชัย</t>
  </si>
  <si>
    <t>เด็กชายสุชัจจ์ นันภักดี</t>
  </si>
  <si>
    <t>เด็กหญิงณีรนุช  รักคำมุล</t>
  </si>
  <si>
    <t>เด็กหญิงดารินทร์  สิงห์ทอง</t>
  </si>
  <si>
    <t>เด็กหญิงธัญญาการณ์  พันธ์กิจ</t>
  </si>
  <si>
    <t>เด็กหญิงนภาพร  อ้วนแก้ว</t>
  </si>
  <si>
    <t>เด็กหญิงนริศรา  จิตรมั่น</t>
  </si>
  <si>
    <t>เด็กหญิงนันทนา  ถินแก้ว</t>
  </si>
  <si>
    <t>เด็กหญิงนันทพร ทึกทา</t>
  </si>
  <si>
    <t>เด็กหญิงบัณฑิตา ดลรักษ์</t>
  </si>
  <si>
    <t>เด็กหญิงปรียานุช  สัตรัตน์</t>
  </si>
  <si>
    <t>เด็กหญิงภคนันท์  ชัยชาญวัฒนา</t>
  </si>
  <si>
    <t>เด็กหญิงวริศรา ไพรอด</t>
  </si>
  <si>
    <t>เด็กหญิงสุภาวิตา  สร้อยวิเชียร</t>
  </si>
  <si>
    <t>เด็กหญิงธัญญารัตน์ จันทร์สามารถ</t>
  </si>
  <si>
    <t>ศิลป์</t>
  </si>
  <si>
    <t>นางสาวธิดารัตน์  ฐานโอภาส</t>
  </si>
  <si>
    <t>นายทิวากรณ์  โยธาสุข</t>
  </si>
  <si>
    <t>นายธันวา  โยทสิงห์</t>
  </si>
  <si>
    <t>นายอนุชัย  ภูหงษ์เพชร</t>
  </si>
  <si>
    <t>นายวงศกร  พันธ์แก้ว</t>
  </si>
  <si>
    <t>นายเมธิส  ภูละอินทร์</t>
  </si>
  <si>
    <t>นางสาวกรองทอง  พันธ์ละออ</t>
  </si>
  <si>
    <t>นางสาวณัฐพร นิระดา</t>
  </si>
  <si>
    <t>นายชัยภัทร  เท่าสาร</t>
  </si>
  <si>
    <t>นางสาวชาลิสา  ควนนอก</t>
  </si>
  <si>
    <t>นางสาวณัฐรดา  ทองคำชื่นวิวัฒน์</t>
  </si>
  <si>
    <t>นางสาวณัฐชา  คําภิรมย์</t>
  </si>
  <si>
    <t>นายดลยุทธ์  ไชยกำบัง</t>
  </si>
  <si>
    <t>นางสาวกรรณิการ์  เที่ยงทัศน์</t>
  </si>
  <si>
    <t>นางสาวฐิติรัตน์  จวงจันทร์</t>
  </si>
  <si>
    <t>นางสาวพรนภัส  แหลมพิมาย</t>
  </si>
  <si>
    <t>นางสาวอภิชญา  วงศ์หนองหว้า</t>
  </si>
  <si>
    <t>นางสาวแพรวพิชชา  คุณเศษ</t>
  </si>
  <si>
    <t>นายวรปรัชญ์  ศรีอุปรัตน์</t>
  </si>
  <si>
    <t>นางสาววริศรา อินโพธิ์</t>
  </si>
  <si>
    <t>นางสาวเอมมิกา  ภูเรียงผา</t>
  </si>
  <si>
    <t>นางสาวบัณฑิตา  รองทอง</t>
  </si>
  <si>
    <t>นางสาวชมพูนุช  ถิ่นประสาท</t>
  </si>
  <si>
    <t>นางสาวศศิธร  เผ่าภูธร</t>
  </si>
  <si>
    <t>นายศิระศักดิ์  ศรีดาว</t>
  </si>
  <si>
    <t>นางสาวณิชานันท์  อิ่มสมบัติ</t>
  </si>
  <si>
    <t>นางสาวภัทรภรณ์ บุตรพรม</t>
  </si>
  <si>
    <t>นางสาววรนุช จันทรงกุล</t>
  </si>
  <si>
    <t>นายปรมินทร์ ภูฉายา</t>
  </si>
  <si>
    <t>นางสาวอรษา ไร่ไสว</t>
  </si>
  <si>
    <t>นายปิยะภูมิ โพทิพวงศ์</t>
  </si>
  <si>
    <t>นายรัฎชานนท์ ตะจันทร์</t>
  </si>
  <si>
    <t>นางสาววริศรา บุตระกูล</t>
  </si>
  <si>
    <t>นายรัฐภูมิ  จำเริญไกร</t>
  </si>
  <si>
    <t xml:space="preserve">นายศิวกร ถนอมสอางค์ </t>
  </si>
  <si>
    <t>นายภานุพงศ์ อิ่มจิต</t>
  </si>
  <si>
    <t>นางสาววารุณี  คุณนาแก</t>
  </si>
  <si>
    <t>นายน่านน้ำ ภูฉวี</t>
  </si>
  <si>
    <t>นายภูบดินทร์ ภูยาดวง</t>
  </si>
  <si>
    <t>นางสาวอภิญญา  นาชัยดี</t>
  </si>
  <si>
    <t>นางสาวภัทราพร  แก้วรักษา</t>
  </si>
  <si>
    <t>นางสาวอภิชาดา คำประดิษฐ์</t>
  </si>
  <si>
    <t>นางสาววนัชพร  โกฏิรักษ์</t>
  </si>
  <si>
    <t>นางสาวรติกาล หิตายะ</t>
  </si>
  <si>
    <t>นางสาวพิมญาดา  พิกุลหอม</t>
  </si>
  <si>
    <t>นางสาวพรชนก  ภูอ่อนโสม</t>
  </si>
  <si>
    <t>นางสาวสุวนันท์ คล้ายสุวรรณ</t>
  </si>
  <si>
    <t>นายศักรินทร์ แก้วอุดร</t>
  </si>
  <si>
    <t>นางสาวปัทมา  ทิพย์เสน</t>
  </si>
  <si>
    <t>นางสาวผนิตา มนคาถา</t>
  </si>
  <si>
    <t>นางสาวปรียาภัทร โคตะหา</t>
  </si>
  <si>
    <t>นายธีระพงษ์ เหล่าแหลม</t>
  </si>
  <si>
    <t>นางสาวณฐมน  อังคะแสน</t>
  </si>
  <si>
    <t>นายกีรติณัฏฐ์  สาระฆัง</t>
  </si>
  <si>
    <t>นายชาญวิทย์     ยังสว่าง</t>
  </si>
  <si>
    <t>นายธีรภัทร  พิมชะอุ่ม</t>
  </si>
  <si>
    <t>นายธาวิน    ภูแสงศรี</t>
  </si>
  <si>
    <t>นางสาวไปรยา เหล่าเจริญ</t>
  </si>
  <si>
    <t>นายชานนท์ การฟุ้ง</t>
  </si>
  <si>
    <t>นายธณะชัย มูลเมือง</t>
  </si>
  <si>
    <t>นางสาวจิรัชญา จีระสมบัติ</t>
  </si>
  <si>
    <t>นางสาวปนัดดา  ภูขมัง</t>
  </si>
  <si>
    <t>นายทักษกร  ภูต้องใจ</t>
  </si>
  <si>
    <t>นายธราดล พันธ์เสถียร</t>
  </si>
  <si>
    <t>นายณัฏฐชัย  ชารีวงศ์</t>
  </si>
  <si>
    <t>นายเมธาสิทธิ์ อันไชยศรี</t>
  </si>
  <si>
    <t>นางสาวนิษฐากานต์  รัตนปัญญา</t>
  </si>
  <si>
    <t>นางสาวธีรณัฐ  เทพชา</t>
  </si>
  <si>
    <t>นางสาวดอกแก้ว แก้วสังข์</t>
  </si>
  <si>
    <t>นางสาวญาดา  บุบผาเดช</t>
  </si>
  <si>
    <t>นางสาวนันทิยา ภูคงน้ำ</t>
  </si>
  <si>
    <t>นางสาวปาริฉัตร นันบุญ</t>
  </si>
  <si>
    <t>นางสาวสลิลทิพย์  มีวงศ์</t>
  </si>
  <si>
    <t>นางสาวรัตติยา  ชาสุนทร</t>
  </si>
  <si>
    <t>นายนิวัฒน์ สีลาไทสง</t>
  </si>
  <si>
    <t>นายวสุกรี  อรรคชัย</t>
  </si>
  <si>
    <t>นายพงษ์พิพัฒน์  สัมพันธพงษ์</t>
  </si>
  <si>
    <t>นายจอมทัพ  สำราญชื่น</t>
  </si>
  <si>
    <t>นายพงศกร วงษ์สมศักดิ์</t>
  </si>
  <si>
    <t>นายนันทนิพิฐ ศรีวรนันท์</t>
  </si>
  <si>
    <t>นายปวริศ อ่อนสำอางค์</t>
  </si>
  <si>
    <t>นางสาวโสภิดา กุคำ</t>
  </si>
  <si>
    <t>นายธุรกิจ  พรมรักษา</t>
  </si>
  <si>
    <t>นายพงศ์พล  เฉิดทรัพย์</t>
  </si>
  <si>
    <t>นางสาวสุมาลี  สุริยะ</t>
  </si>
  <si>
    <t>นายวรเมธ แดนกาไสย</t>
  </si>
  <si>
    <t>นางสาวฐิญาดา  สิทธิเสนา</t>
  </si>
  <si>
    <t>นายจักรพรรดิ์  สินเช้า</t>
  </si>
  <si>
    <t>นายกฤษกร  สุโพธิ์ใหม่</t>
  </si>
  <si>
    <t>นางสาวจรรยพร  จันทขอม</t>
  </si>
  <si>
    <t>นางสาวณัฐชยา จำเริญบุญ</t>
  </si>
  <si>
    <t>นายคชาธร กุลเทศ</t>
  </si>
  <si>
    <t>นายทนุธรรม  ขินานา</t>
  </si>
  <si>
    <t>นายสิทธิกรณ์  เรืองสุข</t>
  </si>
  <si>
    <t>นางสาวเพชรรดา  พิมล</t>
  </si>
  <si>
    <t>นายชยพัทธ์  พงค์ไพบูลย์</t>
  </si>
  <si>
    <t>นางสาววรนุช  ผลวาด</t>
  </si>
  <si>
    <t>นายเมธา  ฆารประเดิม</t>
  </si>
  <si>
    <t>นางสาวอุมาพร โคตรนนท์</t>
  </si>
  <si>
    <t>นายฐาปกรณ์ จันทร์อุบศรี</t>
  </si>
  <si>
    <t>นายวิสุทวัฒน์  อิ่มไสว</t>
  </si>
  <si>
    <t>นางสาวรัชวิน บุญมี</t>
  </si>
  <si>
    <t>นางสาวอพัสรา  ภูคงสด</t>
  </si>
  <si>
    <t>นายธนสิทธิ์   เนมินทร์</t>
  </si>
  <si>
    <t>นายวัชระพล วิเชียรซอย</t>
  </si>
  <si>
    <t>นายจิรพัฒน์ ภูพวก</t>
  </si>
  <si>
    <t>นางสาวพิมพ์ชนก  มุลสิทธิ์</t>
  </si>
  <si>
    <t>นายภูริภัทร  จุมพลน้อย</t>
  </si>
  <si>
    <t>นายธีระพงษ์  ขุนหาร</t>
  </si>
  <si>
    <t>นางสาวนันทิญา สุทธิ</t>
  </si>
  <si>
    <t>นางสาวพรชนิดา เสริมใส</t>
  </si>
  <si>
    <t>นางสาวพีรดา ชลไพร</t>
  </si>
  <si>
    <t>นางสาวรุ้งรดา จำเริญเกื้อ</t>
  </si>
  <si>
    <t>นางสาวสุภาพร แก้วสังข์</t>
  </si>
  <si>
    <t>นายวรเมธ  วันบุญมา</t>
  </si>
  <si>
    <t>นางสาวดารินทร์  ราชาพัฒน์</t>
  </si>
  <si>
    <t>นางสาวปาริตา  นาวงษ์</t>
  </si>
  <si>
    <t>นายพงษ์นรินทร์ วราศรี</t>
  </si>
  <si>
    <t>นายพัสธร พิชัยเชิด</t>
  </si>
  <si>
    <t>1. นางสาวปาริชาติ  ภูคำวงค์ 2. นายสุทธิรักษ์  สุทธศิริ</t>
  </si>
  <si>
    <t>1. นายสุทัศน์  สาระขันธ์ 2. นางสาวดวงใจ คันตะลี</t>
  </si>
  <si>
    <t>1. นายวงศ์ชีวพันธ์  พันธ์แก้ว 2. นางสาวชนิกานต์  ญาณผาด</t>
  </si>
  <si>
    <t>1. นางธรินรักษ์  ภูแซมแสง 2. นายกฤษณะ  วงมนตรี</t>
  </si>
  <si>
    <t xml:space="preserve">1. นางสาวอรทัย  ธารแผ้ว  2. นายทรงวุฒิ คำสงค์  </t>
  </si>
  <si>
    <t xml:space="preserve">1. นางสุภาภรณ์  มณีศิลป์ 2. นางปาริชาติ  ศิลาทะเล  </t>
  </si>
  <si>
    <t>1. นางสาววรรณิศา  ยุบุญชู  2. นางสาวธัญลักษณ์  เทียนน้อย</t>
  </si>
  <si>
    <t>1. นางสาวปัทมา  เสนสิทธิ์ 2. นางเพ็ญนภา ธารประเสริฐ</t>
  </si>
  <si>
    <t>นางวจนพร  ถาวงษ์กลาง</t>
  </si>
  <si>
    <t xml:space="preserve">นางอมรรัตน์  สมสุข  </t>
  </si>
  <si>
    <t xml:space="preserve">นางนุชนภา  ชาแสน  </t>
  </si>
  <si>
    <t xml:space="preserve">1. นางพัชรากร  น่วมมะโน  2. นางสาวสุดใจ  บุษบงค์  </t>
  </si>
  <si>
    <t>เด็กชายฑีฆาภัทร  หมื่นจินะ</t>
  </si>
  <si>
    <t>นายภัทรกุล  นนพิจิตร</t>
  </si>
  <si>
    <t>นางสาวปนัดดา  ชัยยานนท์</t>
  </si>
  <si>
    <t>นางสาวปนัดดา  ภูวิชัย</t>
  </si>
  <si>
    <t>นายธนาภัทร  บุญลาศ</t>
  </si>
  <si>
    <t>1. นายณัฐพล  จันทร์ศรีราช  2. นางสาวกนกรักษ์ ไชยคำภา</t>
  </si>
  <si>
    <t xml:space="preserve">1. นางสุกัลยา  บุญเลิศ  2. นางเจตสุดาภรณ์  ยุบลไสย  </t>
  </si>
  <si>
    <t>เด็กหญิงพรวิภา  แดนกาไสย</t>
  </si>
  <si>
    <t>เด็กหญิงด้ายไหม  ปรีเลขา</t>
  </si>
  <si>
    <t>เด็กหญิงพัชรพร  ยนชัย</t>
  </si>
  <si>
    <t>เด็กหญิงกันนิกา สว่างชม</t>
  </si>
  <si>
    <t>เด็กหญิงรุ่งนภา  นาถาดทอง</t>
  </si>
  <si>
    <t>เด็กชายธีรภัทร ชื่นชู</t>
  </si>
  <si>
    <t>เด็กหญิงชัชชญา สุวรรณรักษ์</t>
  </si>
  <si>
    <t xml:space="preserve">นายพีรภัทร ถนอมศรี </t>
  </si>
  <si>
    <t xml:space="preserve">นางสาวกาญจนาภา มงคลมะไฟ </t>
  </si>
  <si>
    <t>20879</t>
  </si>
  <si>
    <t xml:space="preserve">นางสาวกชพรรณ ลาภบุญเรือง </t>
  </si>
  <si>
    <t>เด็กหญิงนฤมล  คิดถูก</t>
  </si>
  <si>
    <t>นางสาวนววรรณ พิชัยเชิด</t>
  </si>
  <si>
    <t>20886</t>
  </si>
  <si>
    <t>นายอภิชาติ แจ่มสุวรรณ์</t>
  </si>
  <si>
    <t>เด็กชายพัทธดนย์ เทวาสถิต</t>
  </si>
  <si>
    <t>เด็กหญิงปาณิสรา ชุมรัมย์</t>
  </si>
  <si>
    <t>เด็กชายปฐมพร ศิริพร</t>
  </si>
  <si>
    <t>นายรังสิมันต์ ลาภบุญเรือง</t>
  </si>
  <si>
    <t>นายธนกร  ศรีวิเศษ</t>
  </si>
  <si>
    <t>เด็กชายพชร บุตรโพธิ์</t>
  </si>
  <si>
    <t>นายชนะรินทร์  อ่อนประสงค์</t>
  </si>
  <si>
    <t>เด็กหญิงชลิลรัตน์  ชุมสอน</t>
  </si>
  <si>
    <t>นายปวิชญา  โพธิ์ทอง</t>
  </si>
  <si>
    <t>เด็กชายธนกฤต วงมนตรี</t>
  </si>
  <si>
    <t>เด็กชายชวัลกร ปรีกุล</t>
  </si>
  <si>
    <t>เด็กชายธนทัต  จันทร์ผอง</t>
  </si>
  <si>
    <t>เด็กชายพชรพล ภูยาดาว</t>
  </si>
  <si>
    <t>นางสาวกัลยา  บุญโชติ</t>
  </si>
  <si>
    <t>นางสาวพิณรดา  นันจำรัส</t>
  </si>
  <si>
    <t>นายชนากร  ภูล้อมทาง</t>
  </si>
  <si>
    <t>เด็กชายทัดเทพ สุมา</t>
  </si>
  <si>
    <t>นายธีรนันท์  ครองเวียง</t>
  </si>
  <si>
    <t>นางสาวปุษยา  แก้วจันดา</t>
  </si>
  <si>
    <t>นายชัยมงคล ถินวาสนา</t>
  </si>
  <si>
    <t>นางสาวไปรยา  แก้วพิลา</t>
  </si>
  <si>
    <t>เด็กหญิงสุวนันท์  พันคูณ</t>
  </si>
  <si>
    <t>นายวราชล พันธ์เสถียร</t>
  </si>
  <si>
    <t>เด็กชายกฤษณะ บุบผาเดช</t>
  </si>
  <si>
    <t>เด็กหญิงศิรภัสสร อุดรสรรพ</t>
  </si>
  <si>
    <t>นางสาวกนกวรรณ  ทองตัด</t>
  </si>
  <si>
    <t xml:space="preserve">นางสาวสุจิตรา  อุทธาทอง  </t>
  </si>
  <si>
    <t>เด็กชายอนุสิทธิ์ ภูคงน้ำ</t>
  </si>
  <si>
    <t>นายวรพงษ์  พันธ์ไสว</t>
  </si>
  <si>
    <t>เด็กชายธีรพิชญ์ บุญจำเนียร</t>
  </si>
  <si>
    <t>1. นายพงษ์ศักดิ์  พันสุข  2. นางสาวนวพร  ศรีสวัสดิ์</t>
  </si>
  <si>
    <t xml:space="preserve"> ม.1/7</t>
  </si>
  <si>
    <t>เด็กชายวันจักรี ศิลาพจน์</t>
  </si>
  <si>
    <t>เด็กชายมงคลชัย การฟุ้ง</t>
  </si>
  <si>
    <t>พักการเรียน</t>
  </si>
  <si>
    <t>นางสาวกัลยกร  ฉายอำไพ</t>
  </si>
  <si>
    <t>เด็กชายพสธร พัฒนยงตระกูล</t>
  </si>
  <si>
    <t>นางสาวชญานี  อังคะแสน</t>
  </si>
  <si>
    <t>เด็กหญิงกชกร อุดรพิมพ์</t>
  </si>
  <si>
    <t>เด็กหญิงกัญญาณัฐ คำสงคราม</t>
  </si>
  <si>
    <t>นางสาวทิชา  บารินทร์</t>
  </si>
  <si>
    <t>นางสาวชลลดา  ภูปรางค์</t>
  </si>
  <si>
    <t>นายกฤษณพล  ชื่นอภัย</t>
  </si>
  <si>
    <t>ภาคเรียนที่ 1</t>
  </si>
  <si>
    <t>นางสาวนภัสรดา อิ่มสอาด</t>
  </si>
  <si>
    <t>เด็กหญิงปิ่นมณี แก้วภูนอก</t>
  </si>
  <si>
    <t>นายเอกรัฐ คงใจดี</t>
  </si>
  <si>
    <t>นายเอกชาติ คงใจดี</t>
  </si>
  <si>
    <t>นายธนทัต เก็งสาริกิจ</t>
  </si>
  <si>
    <t>1. นางสาวกิตติยา  วงษาสิงห์ 2. นายธนากร เคนทรภักดิ์</t>
  </si>
  <si>
    <t>เด็กหญิงกัญญาลักษณ์ นาคละออ</t>
  </si>
  <si>
    <t>เด็กชายจิรายุ สีลาพัฒน์</t>
  </si>
  <si>
    <t>เด็กชายภูตะวัน ภูแสงสั่น</t>
  </si>
  <si>
    <t>เด็กชายณัฐพล ยังมี</t>
  </si>
  <si>
    <t>เด็กชายไอดิน ไร่รัตน์</t>
  </si>
  <si>
    <t>เด็กชายจิรายุทธ  พรรณขาม</t>
  </si>
  <si>
    <t>นายพานเงินพานทอง ธรรมธาวร</t>
  </si>
  <si>
    <t>เด็กหญิงกนกวรรณ พันผักแว่น</t>
  </si>
  <si>
    <t>ศิลป์-คอมฯ</t>
  </si>
  <si>
    <t>เด็กชายนวพล ประดับสี</t>
  </si>
  <si>
    <t>นางสาวพรนภัส ศรีทอง</t>
  </si>
  <si>
    <t xml:space="preserve"> เด็กชายธีรธร สุขสันต์</t>
  </si>
  <si>
    <t>เด็กชายชนัญธิดา  แสนบัวคำ</t>
  </si>
  <si>
    <t>แขวนลอย</t>
  </si>
  <si>
    <t>นางสาวชนิกานต์ ภูสมปอง</t>
  </si>
  <si>
    <t>เรียนซ้ำชั้น ปีการศึกษา 2569</t>
  </si>
  <si>
    <t>ย้ายไป ส.กร.</t>
  </si>
  <si>
    <t>เด็กหญิงกุลณดา ฆารตะสิงห์</t>
  </si>
  <si>
    <t>ภาคเรียนที่ 1 ปีการศึกษา 2569</t>
  </si>
  <si>
    <t>ม.3/10</t>
  </si>
  <si>
    <t>20798 เด็กชายธีรธร สุขสันต์ ม.2/9</t>
  </si>
  <si>
    <t>เด็กชายกฤษกร สงเสรฐ</t>
  </si>
  <si>
    <t>เด็กชายกฤษติเทพ ภูต้องใจ</t>
  </si>
  <si>
    <t>เด็กชายชัยมงคล โยธาสุข</t>
  </si>
  <si>
    <t>เด็กชายณัฐชนนท์ ฉิมแก้ว</t>
  </si>
  <si>
    <t>เด็กชายณัฐธนาธรณ์ นันเชียงเครือ</t>
  </si>
  <si>
    <t>เด็กชายทัศพร อิ่มพูล</t>
  </si>
  <si>
    <t>เด็กชายนภัสกร นันแสวง</t>
  </si>
  <si>
    <t>เด็กชายปกรณ์ พึ่งเมือง</t>
  </si>
  <si>
    <t>เด็กชายพัสกร นาสวาสดิ์</t>
  </si>
  <si>
    <t>เด็กชายภัทรพัฒน์ ธาตุไพบูลย์</t>
  </si>
  <si>
    <t>เด็กชายภาคิน พรพนม</t>
  </si>
  <si>
    <t>เด็กชายวัชรากร   ไชยกำบัง</t>
  </si>
  <si>
    <t>เด็กชายศศิกร ฉ่ำจิตร์</t>
  </si>
  <si>
    <t>เด็กหญิงกมลเทพ สีละพัฒน์​</t>
  </si>
  <si>
    <t>เด็กหญิงกมลพร แดนวงดร</t>
  </si>
  <si>
    <t>เด็กหญิงจุฑาทิพย์ พุดมี</t>
  </si>
  <si>
    <t>เด็กหญิงณภิชชะญา สิงห์คำ</t>
  </si>
  <si>
    <t>เด็กหญิงณัฐณิชา เลาไชย</t>
  </si>
  <si>
    <t>เด็กหญิงณิชานันท์ ทิพราช</t>
  </si>
  <si>
    <t>เด็กหญิงธัญญลักษณ์ วรรณโนนาม</t>
  </si>
  <si>
    <t>เด็กหญิงนชนก ยลถวิล</t>
  </si>
  <si>
    <t>เด็กหญิงบุญญาลักษณ์ ทวีพร</t>
  </si>
  <si>
    <t>เด็กหญิงพรลภา จุรุเทียบ</t>
  </si>
  <si>
    <t>เด็กหญิงพัชรพร หงษา</t>
  </si>
  <si>
    <t>เด็กหญิงพัทธนันท์ ใจทา</t>
  </si>
  <si>
    <t>เด็กหญิงเพชรนภา พลเยี่ยม</t>
  </si>
  <si>
    <t>เด็กหญิงแพรวา ภูวงแหวน</t>
  </si>
  <si>
    <t>เด็กหญิงรัตนาภรณ์ โพธิ์ชา</t>
  </si>
  <si>
    <t>เด็กหญิงวราภร การสุวรรณ</t>
  </si>
  <si>
    <t>เด็กหญิงสุพิชชา พรมสีรรณ์</t>
  </si>
  <si>
    <t>เด็กหญิงอริศรา วารีหลั่ง</t>
  </si>
  <si>
    <t>เด็กหญิงอริศรา พลเสนา</t>
  </si>
  <si>
    <t>เด็กหญิงออมสิน จำนันอาจ</t>
  </si>
  <si>
    <t>เด็กหญิงอักษรสวรรค์ ภูแดนแผน</t>
  </si>
  <si>
    <t>31</t>
  </si>
  <si>
    <t>32</t>
  </si>
  <si>
    <t>33</t>
  </si>
  <si>
    <t>34</t>
  </si>
  <si>
    <t>เด็กชายกฤติพงศ์ แก้วงาม</t>
  </si>
  <si>
    <t>เด็กชายจิราวัฒน์ ภูปัง</t>
  </si>
  <si>
    <t>เด็กชายชนกชนม์ เจือจันทร์</t>
  </si>
  <si>
    <t>เด็กชายชยพล ใสน้อย</t>
  </si>
  <si>
    <t>เด็กชายฐานธนกิจ ภูธาตุเพ็ชร</t>
  </si>
  <si>
    <t>เด็กชายณพชัช โมครัตน์</t>
  </si>
  <si>
    <t>เด็กชายธนภูมิ ดาดก</t>
  </si>
  <si>
    <t>เด็กชายนพรัตน์ อุ่นทรพันธ์</t>
  </si>
  <si>
    <t>เด็กชายพัชรพล ศรีโกมาตย์</t>
  </si>
  <si>
    <t>เด็กชายภาคิน ภูชาคำ</t>
  </si>
  <si>
    <t>เด็กชายภูวดล ภูนาถา</t>
  </si>
  <si>
    <t>เด็กชายวรโชติ อุ่นเจือ</t>
  </si>
  <si>
    <t>เด็กชายสันติภาพ ครังกุต</t>
  </si>
  <si>
    <t>เด็กหญิงกนกพร ภูหงษ์เพชร</t>
  </si>
  <si>
    <t>เด็กหญิงกวินทิพย์ กระต่ายทอง</t>
  </si>
  <si>
    <t>เด็กหญิงกัญญารัตน์ ภูผาหลวง</t>
  </si>
  <si>
    <t>เด็กหญิงกานต์ธิดา สีสาพันธ์</t>
  </si>
  <si>
    <t>เด็กหญิงณัฐริดา ไชยมัฌชิม</t>
  </si>
  <si>
    <t>เด็กหญิงทิพปภา กลิ่นหอม</t>
  </si>
  <si>
    <t>เด็กหญิงน้ำเพชร สุเลิส</t>
  </si>
  <si>
    <t>เด็กหญิงนิพาดา ภูประวิง</t>
  </si>
  <si>
    <t>เด็กหญิงบัญฑิดา สุริยสิทธิ์</t>
  </si>
  <si>
    <t>เด็กหญิงประภาพร ถิ่นประสาท</t>
  </si>
  <si>
    <t>เด็กหญิงปัญญา​พร ภูแดนแผน</t>
  </si>
  <si>
    <t>เด็กหญิงพรกนก ฉัตรแหลม</t>
  </si>
  <si>
    <t>เด็กหญิงพรรัตน์ บุญยง</t>
  </si>
  <si>
    <t>เด็กหญิงพัชรพร สอนเวียง</t>
  </si>
  <si>
    <t>เด็กหญิงพิมประภา ภูธรรมมะ</t>
  </si>
  <si>
    <t>เด็กหญิงพิมพ์แพรวา ภูชุ่ม</t>
  </si>
  <si>
    <t>เด็กหญิงอรปรีญา รู้สึก</t>
  </si>
  <si>
    <t>เด็กหญิงอรุณี เรียงสมบัติ</t>
  </si>
  <si>
    <t>เด็กชายคณาธิป ประทุมนาค</t>
  </si>
  <si>
    <t>เด็กชายจิรเมธ ทองสะอาด</t>
  </si>
  <si>
    <t>เด็กชายชนาธิน สิทธิการณ์</t>
  </si>
  <si>
    <t>เด็กชายชินภัทร นาสวาสดิ์</t>
  </si>
  <si>
    <t>เด็กชายธนดล สมหวัง</t>
  </si>
  <si>
    <t>เด็กชายธีรภัทร ติวทอง</t>
  </si>
  <si>
    <t>เด็กชายธีรวัฒน์ โตมาปา</t>
  </si>
  <si>
    <t>เด็กชายนภัสรพี ศรีอ่อน</t>
  </si>
  <si>
    <t>เด็กชายภูริพัฒน์ วงษ์อินจันทร์</t>
  </si>
  <si>
    <t>เด็กชายรพีภัทร ทรัพย์ฉวี</t>
  </si>
  <si>
    <t>เด็กชายอมรเทพ โพนสีสม</t>
  </si>
  <si>
    <t>เด็กชายอิทธิพล ขันทะโข</t>
  </si>
  <si>
    <t>เด็กหญิงกัญญารัตน์ บุญจรัญ</t>
  </si>
  <si>
    <t>เด็กหญิงชรินทร์ทิพย์ ไวกล้า</t>
  </si>
  <si>
    <t>เด็กหญิงณฐิกา คำสภาพ</t>
  </si>
  <si>
    <t>เด็กหญิงณัฐชานันท์ ไตรรุ่ง</t>
  </si>
  <si>
    <t>เด็กหญิงณัฐมล ภารบูลย์</t>
  </si>
  <si>
    <t>เด็กหญิงทักษอร อ่อนพิมพ์</t>
  </si>
  <si>
    <t>เด็กหญิงนภวรรณ ดลรัตน์</t>
  </si>
  <si>
    <t>เด็กหญิงนภัสศิริ บุทฤทธิ์</t>
  </si>
  <si>
    <t>เด็กหญิงน้ำทิพย์ ไชยศาสตร์</t>
  </si>
  <si>
    <t>เด็กหญิงผลิตา จินโจ</t>
  </si>
  <si>
    <t>เด็กหญิงพลอยแพรวา วงจอม</t>
  </si>
  <si>
    <t>เด็กหญิงมนธิตา   แพะขุนทด</t>
  </si>
  <si>
    <t>เด็กหญิงวรรณวรุณ จันทวาล</t>
  </si>
  <si>
    <t>เด็กหญิงวรรัตน์ ปภพสิทธิโชค</t>
  </si>
  <si>
    <t>เด็กหญิงวราภรณ์ ทุมเกษร</t>
  </si>
  <si>
    <t>เด็กหญิงสโรชา โพธิ์ศรี</t>
  </si>
  <si>
    <t>เด็กหญิงสิริญทิพย์ โพธิ์ไชยเเสน</t>
  </si>
  <si>
    <t>เด็กหญิงสุภัสศร กมลชาติ</t>
  </si>
  <si>
    <t>เด็กหญิงไอรดา ขุนทอง</t>
  </si>
  <si>
    <t>เด็กชายคณาธิป อินทร</t>
  </si>
  <si>
    <t>เด็กชายจักรภัทร ศรีวรรณา</t>
  </si>
  <si>
    <t>เด็กชายเจษฎา ถาวรชาติ</t>
  </si>
  <si>
    <t>เด็กชายชนะพล ไพรเพ็ชรศักดิ์</t>
  </si>
  <si>
    <t>เด็กชายชยณัฐ พรมพันธุ์</t>
  </si>
  <si>
    <t>เด็กชายฐิติพันธ์ อุดรสรรพ์</t>
  </si>
  <si>
    <t>เด็กชายณัชชาภัทร บ่อทอง</t>
  </si>
  <si>
    <t>เด็กชายธนกร ภูจ่าพล</t>
  </si>
  <si>
    <t>เด็กชายธัญชนิต สุขวัฒนสมบัติ</t>
  </si>
  <si>
    <t>เด็กชายธีระศักดิ์ ภูบัวเงิน</t>
  </si>
  <si>
    <t>เด็กชายนราวิชญ์ วงพิกุล</t>
  </si>
  <si>
    <t>เด็กชายนัธทวัฒน์ อนันต์วิริยา</t>
  </si>
  <si>
    <t>เด็กชายปริยวิชญ์ ภูพาน</t>
  </si>
  <si>
    <t>เด็กชายปวริศร์ ภูแพง</t>
  </si>
  <si>
    <t>เด็กชายศักรนันทน์ ปานเปี่ยม</t>
  </si>
  <si>
    <t>เด็กชายอภิโชค ภารพัฒน์</t>
  </si>
  <si>
    <t>เด็กหญิงจิดาภา พิมชะอุ่ม</t>
  </si>
  <si>
    <t>เด็กหญิงชนกนัญ ผลบุญ</t>
  </si>
  <si>
    <t>เด็กหญิงณัชชา บัวหาร</t>
  </si>
  <si>
    <t>เด็กหญิงทิพย์กมล ภูสมยา</t>
  </si>
  <si>
    <t>เด็กหญิงนันธิดา ขันเขตต์</t>
  </si>
  <si>
    <t>เด็กหญิงนิชาภัทร ภูมิชูชิตร์</t>
  </si>
  <si>
    <t>เด็กหญิงมนรดา บุญเกิ่ง</t>
  </si>
  <si>
    <t>เด็กหญิงสุภาดา จุมพลเมือง</t>
  </si>
  <si>
    <t>เด็กหญิงอรนุช ทองสลับ</t>
  </si>
  <si>
    <t>เด็กหญิงอรอุมา แก้วสวิง</t>
  </si>
  <si>
    <t>เด็กชายจิรายุ เรี่ยวแรง</t>
  </si>
  <si>
    <t>เด็กชายจิรายุส ชวนผดุง</t>
  </si>
  <si>
    <t>เด็กชายทัดเทพ เหล่าชัย</t>
  </si>
  <si>
    <t>เด็กชายทินภัทร บุญนิ่ม</t>
  </si>
  <si>
    <t>เด็กชายธกถฤต ภารรัศมี</t>
  </si>
  <si>
    <t>เด็กชายธนชาติ โพนฉลาด</t>
  </si>
  <si>
    <t>เด็กชายธีรภัทร ภูมาสี</t>
  </si>
  <si>
    <t>เด็กชายนครินทร์ เจ้ยเปลี่ยน</t>
  </si>
  <si>
    <t>เด็กชายนันทพงศ์ อินทศร</t>
  </si>
  <si>
    <t>เด็กชายป้องเกียรติ โสภาภักดิ์</t>
  </si>
  <si>
    <t>เด็กชายภาคิน ภูโอบ</t>
  </si>
  <si>
    <t>เด็กชายภูรินทร์ วังวิเศษ</t>
  </si>
  <si>
    <t>เด็กชายรพีภัทร พินิจโชติ</t>
  </si>
  <si>
    <t>เด็กชายรัฐนันท์ อุ่นทรพันธ์</t>
  </si>
  <si>
    <t>เด็กชายวีระศักดิ์ ถนอมสะอาด</t>
  </si>
  <si>
    <t>เด็กชายสุทธิโชค ไกยะสิงห์</t>
  </si>
  <si>
    <t>เด็กชายอัษฎาวุฒิ รักพร้า</t>
  </si>
  <si>
    <t>เด็กหญิงกัญณิชา ภูแย้มไสย์</t>
  </si>
  <si>
    <t>เด็กหญิงน้ำเพชร คุณประทุม</t>
  </si>
  <si>
    <t>เด็กหญิงบุณยนุช   อุทกโยธะ</t>
  </si>
  <si>
    <t>เด็กหญิงพลอยไพลิน ศิริสอน</t>
  </si>
  <si>
    <t>เด็กหญิงพิชญนันท์ พันธ์เพ็ชร</t>
  </si>
  <si>
    <t>เด็กหญิงรวงข้าว ภูธรรมะ</t>
  </si>
  <si>
    <t>เด็กหญิงรสริน ญาณแผ้ว</t>
  </si>
  <si>
    <t>เด็กหญิงรุ่งอรุณ ทุมมาวัฒน์</t>
  </si>
  <si>
    <t>เด็กหญิงวนิดา อ่อนสำอางค์</t>
  </si>
  <si>
    <t>เด็กหญิงศศิวิมล พันธุ์ศิริ</t>
  </si>
  <si>
    <t>เด็กหญิงอรรัมภา กุระอิ่ม</t>
  </si>
  <si>
    <t>เด็กชายเควิน โฮมันน์</t>
  </si>
  <si>
    <t>เด็กชายจิรายุทร เรียบชารี</t>
  </si>
  <si>
    <t>เด็กชายชลธี ภูมาศรี</t>
  </si>
  <si>
    <t>เด็กชายณภัทร นิยมพล</t>
  </si>
  <si>
    <t>เด็กชายณัฏฐวุฒิ พลดงนอก</t>
  </si>
  <si>
    <t>เด็กชายณัฐภัทร์ ถิตย์ประไพ</t>
  </si>
  <si>
    <t>เด็กชายธนพล วงละคร</t>
  </si>
  <si>
    <t>เด็กชายธนาธิป สุวรรณอำไพ</t>
  </si>
  <si>
    <t>เด็กชายธีระภัทร สุปันโน</t>
  </si>
  <si>
    <t>เด็กชายบารมี สุขเอนก</t>
  </si>
  <si>
    <t>เด็กชายปรัชญาใหม่ เฉิดทรัพย์</t>
  </si>
  <si>
    <t>เด็กชายปริญ สายประเสริฐ</t>
  </si>
  <si>
    <t>เด็กชายภาคิน เสริฐวิชา</t>
  </si>
  <si>
    <t>เด็กชายภานุพงษ์ แสนสิทธิ์</t>
  </si>
  <si>
    <t>เด็กชายรัฐชานนท์ สินทะรมย์</t>
  </si>
  <si>
    <t>เด็กชายราเมนทร์ นันอำไพ</t>
  </si>
  <si>
    <t>เด็กชายสิทธิศักดิ์  เฉิดเกียรติ</t>
  </si>
  <si>
    <t>เด็กหญิงกัญยารัตน์ ภารประสาท</t>
  </si>
  <si>
    <t>เด็กหญิงดาวิกา พาพุทธา</t>
  </si>
  <si>
    <t>เด็กหญิงนลินนิภา ภูฉายา</t>
  </si>
  <si>
    <t>เด็กหญิงรินรดา พิโย</t>
  </si>
  <si>
    <t>เด็กหญิงวิกานดา ภูแสนใบ</t>
  </si>
  <si>
    <t>เด็กหญิงสุพิชชา เเสนบัวคำ</t>
  </si>
  <si>
    <t>เด็กหญิงอนันดา เวียงอินทร์</t>
  </si>
  <si>
    <t>เด็กหญิงอนันตญา หล้าแหล้</t>
  </si>
  <si>
    <t>เด็กหญิงอภิญญา กะการดี</t>
  </si>
  <si>
    <t>เด็กหญิงอรอุมา ภูมาศรี</t>
  </si>
  <si>
    <t>เด็กชายเขมวันต์ สุริศาสตร์</t>
  </si>
  <si>
    <t>เด็กชายจุฑาเทพ ฉายถวิล</t>
  </si>
  <si>
    <t>เด็กชายชญาน์นนท์ ภูโทถ้ำ</t>
  </si>
  <si>
    <t>เด็กชายชยธร ภูสมยา</t>
  </si>
  <si>
    <t>เด็กชายฑีฆายุ ภูผาพลอย</t>
  </si>
  <si>
    <t>เด็กชายณัฐพงศ์ อ่อนเจริญ</t>
  </si>
  <si>
    <t>เด็กชายธณัฐชานนท์ วิเชียรหาญ</t>
  </si>
  <si>
    <t>เด็กชายธนกฤติ ภูมิลา</t>
  </si>
  <si>
    <t>เด็กชายธนดล สนวิชัย</t>
  </si>
  <si>
    <t>เด็กชายธีรพงศ์ คนคง</t>
  </si>
  <si>
    <t>เด็กชายปริณ บุญยัง</t>
  </si>
  <si>
    <t>เด็กชายพงศกร เทียนจันทร์</t>
  </si>
  <si>
    <t>เด็กชายภัทร มาตรา</t>
  </si>
  <si>
    <t>เด็กชายภานุพงษ์ บุญสอน</t>
  </si>
  <si>
    <t>เด็กชายภูตะวัน ภูเด่นผา</t>
  </si>
  <si>
    <t>เด็กชายภูตะวัน พรดอนก่อ</t>
  </si>
  <si>
    <t>เด็กชายเมธา ไชยมาตย์</t>
  </si>
  <si>
    <t>เด็กหญิงกาญจนา แสงสี</t>
  </si>
  <si>
    <t>เด็กหญิงกานต์ธีรา เหงี่ยมสำโรง</t>
  </si>
  <si>
    <t>เด็กหญิงกานต์พิชชา เวียงอินทร์</t>
  </si>
  <si>
    <t>เด็กหญิงฐานิดา แสนสข</t>
  </si>
  <si>
    <t>เด็กหญิงณัฐการณ์ อาคะราช</t>
  </si>
  <si>
    <t>เด็กหญิงณัฐภัสสร ฉายอำไพ</t>
  </si>
  <si>
    <t>เด็กหญิงธิชาดา พันโกฏิ</t>
  </si>
  <si>
    <t>เด็กหญิงนันทิชา ภูสถิตย์</t>
  </si>
  <si>
    <t>เด็กหญิงพลอยนรินทร์ วิภาศินนท์</t>
  </si>
  <si>
    <t>เด็กหญิงศิริวิภา การกันหา</t>
  </si>
  <si>
    <t>เด็กหญิงอารยา โพธิ์คาร</t>
  </si>
  <si>
    <t>เด็กชายกรวิชญ์  พานมุงคุณ</t>
  </si>
  <si>
    <t>เด็กชายกันตพงศ์ สุทธิสนธ์</t>
  </si>
  <si>
    <t>เด็กชายชัยชนะ แสนนาม</t>
  </si>
  <si>
    <t>เด็กชายชัยภัทร บุญชัยโย</t>
  </si>
  <si>
    <t>เด็กชายณัฐดนัย พลดงนอก</t>
  </si>
  <si>
    <t>เด็กชายทนะจิต ถาวรรักษ์</t>
  </si>
  <si>
    <t>เด็กชายธนภัทร ปัดชา</t>
  </si>
  <si>
    <t>เด็กชายธนวัฒน์ พูลเกิด</t>
  </si>
  <si>
    <t>เด็กชายธนาธิป ริมประนาม</t>
  </si>
  <si>
    <t>เด็กชายธีรโชติ วงษ์โก</t>
  </si>
  <si>
    <t>เด็กชายนาวิน สินธุรักษ์</t>
  </si>
  <si>
    <t>เด็กชายปกรณ์ เกตุสำเภา</t>
  </si>
  <si>
    <t>เด็กชายพัสกร ไกรพินิจ</t>
  </si>
  <si>
    <t>เด็กชายภัทรพล ไชยฤทธิ์</t>
  </si>
  <si>
    <t>เด็กชายภูธเนศ อิ่มสอาด</t>
  </si>
  <si>
    <t>เด็กชายอนาวิล ถินวิลัย</t>
  </si>
  <si>
    <t>เด็กชายอนุวัฒน์ ประทุม</t>
  </si>
  <si>
    <t>เด็กหญิงกชกร พิมพิสาร</t>
  </si>
  <si>
    <t>เด็กหญิงกมลพรรณ ถิตย์จรุง</t>
  </si>
  <si>
    <t>เด็กหญิงเกศรินทร์ โคตรศรี</t>
  </si>
  <si>
    <t>เด็กหญิงชมภูนุช โมบุดศรี</t>
  </si>
  <si>
    <t>เด็กหญิงธนัญญา ธัญธะพิพงษ์</t>
  </si>
  <si>
    <t>เด็กหญิงธิดาวดี บุตรทิพย์</t>
  </si>
  <si>
    <t>เด็กหญิงปวริศา สมมิตร</t>
  </si>
  <si>
    <t>เด็กหญิงภัทรมน กิตติมานนท๋</t>
  </si>
  <si>
    <t>เด็กหญิงมณีนาศ บูรณะพล</t>
  </si>
  <si>
    <t>เด็กหญิงวนิดา ปะกิระณะ</t>
  </si>
  <si>
    <t>เด็กชายกิตติภพ ศรีวรรณา</t>
  </si>
  <si>
    <t>เด็กชายคงบริภัคษ์ จักษุธรรม</t>
  </si>
  <si>
    <t>เด็กชายเจษฎา ศรีจันทึก</t>
  </si>
  <si>
    <t>เด็กชายชวลิต มะลิวัลย์</t>
  </si>
  <si>
    <t>เด็กชายโชคสิริภพ พิมวิเศษ</t>
  </si>
  <si>
    <t>เด็กชายฐาปกรณ์ ปัณโคตร</t>
  </si>
  <si>
    <t>เด็กชายเดชาวัต ชะราจันทร์</t>
  </si>
  <si>
    <t>เด็กชายธนกิตติ์ คูหานา</t>
  </si>
  <si>
    <t>เด็กชายธนทัต พานิชนอก</t>
  </si>
  <si>
    <t>เด็กชายปิยวัฒน์ นาไชยเงิน</t>
  </si>
  <si>
    <t>เด็กชายพงศกร เพิ่มสินธุ์</t>
  </si>
  <si>
    <t>เด็กชายภานุวัช ชุมพล</t>
  </si>
  <si>
    <t>เด็กชายภานุวัฒน์ ภูกิ่งเงิน</t>
  </si>
  <si>
    <t>เด็กชายวิศรุต ศิริโนนรัง</t>
  </si>
  <si>
    <t>เด็กชายศิวกร หารอาษา</t>
  </si>
  <si>
    <t>เด็กชายศุภสิน นาถวิล</t>
  </si>
  <si>
    <t xml:space="preserve">เด็กชายเอ็กฟัส </t>
  </si>
  <si>
    <t>เด็กหญิงกันยารัตน์ ลือเลื่อง</t>
  </si>
  <si>
    <t>เด็กหญิงจิรัชญา ตะธุง</t>
  </si>
  <si>
    <t>เด็กหญิงชนากานต์ ภูยาแพทย์</t>
  </si>
  <si>
    <t>เด็กหญิงณัฐธิดา เทศธรรม</t>
  </si>
  <si>
    <t>เด็กหญิงณาราภัทร จันดีสี</t>
  </si>
  <si>
    <t>เด็กหญิงธิดารัตน์ ศรีสุทัศน์</t>
  </si>
  <si>
    <t>เด็กหญิงนิตยา พันธ์นิยม</t>
  </si>
  <si>
    <t>เด็กหญิงพรรณปพร ภูผันผิน</t>
  </si>
  <si>
    <t>เด็กหญิงภัทราพร ลือเลื่อง</t>
  </si>
  <si>
    <t>เด็กหญิงศิริลักษณ์ ศาลา</t>
  </si>
  <si>
    <t>1. นายณภัทร ดลเอี่ยม 2. นางสาวเมทิชา  สำราญเรียบ</t>
  </si>
  <si>
    <t>นายปฏิภาณ   ศิริโภคานนท์</t>
  </si>
  <si>
    <t>นายปวริศ   เขียวโคตร</t>
  </si>
  <si>
    <t>นายศุภวิชญ์  บุตรลักษณ์</t>
  </si>
  <si>
    <t>นายธนกฤต   ตาวะศรี</t>
  </si>
  <si>
    <t>นายอติยะ บุญแก้ว</t>
  </si>
  <si>
    <t>นายเกียรติศักดิ์   สีดามา</t>
  </si>
  <si>
    <t>นายพีชญ์ฌณภัทร   พิลากุล</t>
  </si>
  <si>
    <t>นายนนทพัทธ์   พระสิงห์</t>
  </si>
  <si>
    <t>นายณัฐพล   ภูงามผา</t>
  </si>
  <si>
    <t>นายบุญฤทธิ์  ฆารกุล</t>
  </si>
  <si>
    <t>นางสาวชลิตา   ภูยาดาว</t>
  </si>
  <si>
    <t>นางสาวธิดาพร   ชั้นน้อย</t>
  </si>
  <si>
    <t>นางสาวประกายมาศ   นันรุ่ง</t>
  </si>
  <si>
    <t>นางสาวประกายรุ่ง   นาสอ้าน</t>
  </si>
  <si>
    <t>นางสาวพนิตานันท์   จันทร์วิเศษ</t>
  </si>
  <si>
    <t>นางสาวพีรญา   ภูหาร</t>
  </si>
  <si>
    <t>นางสาวเพชรชริดา   กั้วศรี</t>
  </si>
  <si>
    <t>นางสาวชนิดา   เดชจร</t>
  </si>
  <si>
    <t>นางสาวณัชชา   ระจันดา</t>
  </si>
  <si>
    <t>นางสาวตรียาลักษณ์  เกิดสมบูรณ์</t>
  </si>
  <si>
    <t>นางสาวนิลเนตร  พิงพิน</t>
  </si>
  <si>
    <t>นางสาวบัณฑิตา   ภูดินดง</t>
  </si>
  <si>
    <t>นางสาวเปรมมิกา  สาระพล</t>
  </si>
  <si>
    <t>นางสาวรัตนภรณ์   โยทสิงห์</t>
  </si>
  <si>
    <t>นางสาวศิรินยา   พิมพิไสย</t>
  </si>
  <si>
    <t>นางสาวปิยะธิดา   จันทร์ปัญญา</t>
  </si>
  <si>
    <t>นางสาวทิพย์เกสร   ภูยืด</t>
  </si>
  <si>
    <t>นางสาวรัตติกาล   นรากุล</t>
  </si>
  <si>
    <t>นางสาววุฒินันทร์   เปียขุนทด</t>
  </si>
  <si>
    <t>นางสาวจิรัชญาพร   มาตรมงคล</t>
  </si>
  <si>
    <t>นางสาวสาวิกา   เฉิดดิลก</t>
  </si>
  <si>
    <t>นางสาวทิพปภา   จิตขันตี</t>
  </si>
  <si>
    <t>นางสาวธิดามาศ   โยทสิงห์</t>
  </si>
  <si>
    <t>นางสาวพรพิมล  สุวรรณราช</t>
  </si>
  <si>
    <t>นางสาวสิตานัน   กุมภิโร</t>
  </si>
  <si>
    <t>นางสาวสุริดา   ภูชมศรี</t>
  </si>
  <si>
    <t>นางสาวกันยา  วงค์อุดม</t>
  </si>
  <si>
    <t>นายธนากร กลางคาร</t>
  </si>
  <si>
    <t>นายณัฐวุฒิ ศิริบุรี</t>
  </si>
  <si>
    <t>นายณัฐวุฒิ นันเจริญ</t>
  </si>
  <si>
    <t>นายวงศกร ผกานวน</t>
  </si>
  <si>
    <t>นายศิวกร กรทิพย์</t>
  </si>
  <si>
    <t>นายวัชรินทร์​ ภูโคกหิน</t>
  </si>
  <si>
    <t>นายสายชล คำทรา</t>
  </si>
  <si>
    <t>นางสาวนคร ภูวังแพน</t>
  </si>
  <si>
    <t>นางสาวสุพิชชา ภูนาคำ</t>
  </si>
  <si>
    <t>นางสาวกรพินธุ์ ภูเงินขำ</t>
  </si>
  <si>
    <t>นางสาวสุมินตรา ศรีงาม</t>
  </si>
  <si>
    <t>นางสาวชญานิศ ภูกาบเพ็ชร</t>
  </si>
  <si>
    <t>นางสาวพิมพ์ลดา กิ่งเกตุ</t>
  </si>
  <si>
    <t>นางสาวศุภัครสร จุลบุรมย์</t>
  </si>
  <si>
    <t>นางสาวภูริชญา ศิลารัตน์</t>
  </si>
  <si>
    <t>นางสาวปีชญา ภูผาลัย</t>
  </si>
  <si>
    <t>นางสาวภูริชญา ภูเเผ่นนา</t>
  </si>
  <si>
    <t>นางสาวหนึ่งธิดา ภูดอนนาง</t>
  </si>
  <si>
    <t>นางสาวมนทกานต์ พุดมี</t>
  </si>
  <si>
    <t>นางสาวโยสิตา ผลบุลภ</t>
  </si>
  <si>
    <t>นางสาวสุณิสา บุญบรรลุ</t>
  </si>
  <si>
    <t>นางสาวกิตติญา พายุ</t>
  </si>
  <si>
    <t>นางสาวภาชญา สุขสนาน</t>
  </si>
  <si>
    <t>นางสาวพิมพ์วิภา ทฤษฎี</t>
  </si>
  <si>
    <t>นายกฤตพรต คําย่อย</t>
  </si>
  <si>
    <t>นายกัปตัน อนุฤทธิ์</t>
  </si>
  <si>
    <t>นายสหรัฐ ไชยคำภา</t>
  </si>
  <si>
    <t>นายธนกฤษ ปันแก้ว</t>
  </si>
  <si>
    <t>นายทัศกร ภูขีด</t>
  </si>
  <si>
    <t>นายณัฐพล จันที</t>
  </si>
  <si>
    <t>นางสาวธัญชนก ปัสชาราษฎร</t>
  </si>
  <si>
    <t>นางสาวกมลวรรณ ขันอาษา</t>
  </si>
  <si>
    <t>นางสาวเบญญทิพย์ ชัยพรม</t>
  </si>
  <si>
    <t>นางสาวกฤษณา สารฤทธิ์</t>
  </si>
  <si>
    <t>นางสาวกสิกร เฉิดสถิตย์</t>
  </si>
  <si>
    <t>นางสาวทรัพย์ศิริ ภูแสนงาม</t>
  </si>
  <si>
    <t>นางสาวพรชิตา ภารประสาท</t>
  </si>
  <si>
    <t>นางสาวอธิชนัน กองจุ</t>
  </si>
  <si>
    <t>นางสาววรรณภา ศรีชาติ</t>
  </si>
  <si>
    <t>นางสาวนภาพร เฉิดเจือ</t>
  </si>
  <si>
    <t>นางสาวนิศารัตน์ วิยะวรรณ์</t>
  </si>
  <si>
    <t>นางสาวไอยรา ประทาน</t>
  </si>
  <si>
    <t>นางสาวน้ำเพชร สงึมรัมย์</t>
  </si>
  <si>
    <t>นางสาวสิริกัญญา ศรีรัตน์</t>
  </si>
  <si>
    <t>นางสาวนิชานันท์ จรทะผา</t>
  </si>
  <si>
    <t>นางสาวมาริสา กองทอง</t>
  </si>
  <si>
    <t>นางสาววิภาพร  พุทธไกมาตย์</t>
  </si>
  <si>
    <t>นายทัดเทพ   จันทร์ลี</t>
  </si>
  <si>
    <t>นายธันวา   บุญศิริการ</t>
  </si>
  <si>
    <t>นายภัควัฒน์ สารปรัง</t>
  </si>
  <si>
    <t>นายโชติวัชร์  ไชยโส</t>
  </si>
  <si>
    <t>นายชุติภาส  จารึกกลาง</t>
  </si>
  <si>
    <t>นายวรวิทย์ วริจารขันธ์</t>
  </si>
  <si>
    <t>นางสาวพรปวีณ์   ชื่นชม</t>
  </si>
  <si>
    <t>นางสาวกัลยาณี   สีอินทร์</t>
  </si>
  <si>
    <t>นางสาวพรพิมล   จำเริญรักษ์</t>
  </si>
  <si>
    <t>นางสาวพรรณาพร   ยานจรัส</t>
  </si>
  <si>
    <t>นายอนุพงษ์ สุทธิรักษ์</t>
  </si>
  <si>
    <t>นายธนวัฒน์ คำหิราช</t>
  </si>
  <si>
    <t>นายวีรภัทร ตันกาบ</t>
  </si>
  <si>
    <t>นายอานนท์  จารี</t>
  </si>
  <si>
    <t>นายพัฒนเขต   ยลถวิล</t>
  </si>
  <si>
    <t>นายวัชเรศ   แก้วจันดา</t>
  </si>
  <si>
    <t>นายสัจจานันท์ ศรีฮาด</t>
  </si>
  <si>
    <t>นายธีรเมธ เนื่องพัฒน์</t>
  </si>
  <si>
    <t>นายเกศตกร ถิตย์วิลาศ</t>
  </si>
  <si>
    <t>นายอิทธิกร   เล่ห์กล</t>
  </si>
  <si>
    <t>นายนราพงษ์ แสงพงษ์</t>
  </si>
  <si>
    <t>นายนำชัย ทุมเกษร</t>
  </si>
  <si>
    <t>นายเจษฎา ภาพิรมย์</t>
  </si>
  <si>
    <t>นายธีรวัฒน์​ บุญ​เลื่อง​ลือ​</t>
  </si>
  <si>
    <t>นายสุระพล ยลสำอาง</t>
  </si>
  <si>
    <t>นายพงศกร จอมทะรักษ์</t>
  </si>
  <si>
    <t>นายภัทรพล สุภาเสน</t>
  </si>
  <si>
    <t>นางสาวพรนภัส สุวรรณรักษ์</t>
  </si>
  <si>
    <t>นายณัฐพล  พลเสน</t>
  </si>
  <si>
    <t>นายสุรศักดิ์   นชิตแก้ว</t>
  </si>
  <si>
    <t>นางสาวกนกอร   ภูดินทราย</t>
  </si>
  <si>
    <t>นางสาวพรชิตา   ศรีจำปา</t>
  </si>
  <si>
    <t>นางสาวมณีรัตน์  คำรัศมี</t>
  </si>
  <si>
    <t>นางสาวยุพารัตน์   ยนพันธุ์</t>
  </si>
  <si>
    <t>นางสาวรุ่งฤดี ดีสี</t>
  </si>
  <si>
    <t>นางสาวดารินทร์   ถนอมวงค์</t>
  </si>
  <si>
    <t>นางสาวณิชานันท์   วิระพันธุ์</t>
  </si>
  <si>
    <t>นางสาวอารยา มุดนาเวท</t>
  </si>
  <si>
    <t>นางสาวสกุล​เพชร​   โทเพชร</t>
  </si>
  <si>
    <t>นางสาวสุภาวดี   การศักดิ์</t>
  </si>
  <si>
    <t>นางสาวธิดารัตน์ ปาปะเถ</t>
  </si>
  <si>
    <t>นางสาวชรีรัตน์ ภารสงวน</t>
  </si>
  <si>
    <t>นางสาวณัฐพร มณีกัญย์</t>
  </si>
  <si>
    <t>นางสาววิภาดา บุญหลักคำ</t>
  </si>
  <si>
    <t>นางสาวยุวธิดา อุทคำ</t>
  </si>
  <si>
    <t>ศิลป์-กีฬา-ทวิศึกษา</t>
  </si>
  <si>
    <t>1. นางสาวอรนิจ  ฤทธิโรจน์  2. นางนพวรรณ  แสนมาโนช</t>
  </si>
  <si>
    <t xml:space="preserve">1. นางสาวฉัตรฏิญาภรณ์  อุปภา  2. นางสาวอนุธิดา  แก้วสีม่วง </t>
  </si>
  <si>
    <t>1. นางจิราพร  เครือแวงมน 2. นางสาววรรณประภา   ธานี</t>
  </si>
  <si>
    <t xml:space="preserve">1. นางสาวอภิญญา  ภูปัง 2. นางสาวศศิธร  อัศวภูมิ  </t>
  </si>
  <si>
    <t>1. นางสาวปนิดา  การฟุ้ง 2. นางเพ็ญพร  กุศลาธรรม</t>
  </si>
  <si>
    <t xml:space="preserve">1. นางสาวอัจฉรา  นาจำรัส 2. นายวัชรพล  จันทรักษ์  </t>
  </si>
  <si>
    <t>1. นายวินัย  ศรีตระการ 2. นายวชิรวิทย์ วงษ์ขันธ์</t>
  </si>
  <si>
    <t xml:space="preserve">1. นางนภัสชล  โคตรชมภู 2. นางสาวกุสุมาสพ์  วารีไสย์ </t>
  </si>
  <si>
    <t xml:space="preserve">1. นางสาวปราณี  นันทะแสน  2. นางสาวสุชาดา  อุทัยบุรมย์  </t>
  </si>
  <si>
    <t>1. นางประสพสุข  คำชนะ 2.นายบัณฑิต เกลี้ยงกลิ่น</t>
  </si>
  <si>
    <t>เด็กชายรพีพัฒน์  ภูสมมา</t>
  </si>
  <si>
    <t>เด็กหญิงขวัญรวี  ดาวฮามแป</t>
  </si>
  <si>
    <t>เด็กชายรัชชานนท์ กุระสินธ์</t>
  </si>
  <si>
    <t>เด็กชายศรันธ์ กุลศรี</t>
  </si>
  <si>
    <t>เด็กหญิงพิมพ์พิราภา ไผ่เพิ่ม</t>
  </si>
  <si>
    <t>เด็กหญิงพิลักขณา  วิวัฒน์ตระกูล</t>
  </si>
  <si>
    <t>นายภาคภูมิ บุษยาตรัส</t>
  </si>
  <si>
    <t>เด็กชายเกศดา พัฒนโชติ</t>
  </si>
  <si>
    <t>เด็กชายธกิตติ สุภภูตานนท์</t>
  </si>
  <si>
    <t>นางสาวณัฐธิดา  มีทรัพย์</t>
  </si>
  <si>
    <t>นางสาวสุภัสสรา  มนไธสง</t>
  </si>
  <si>
    <t>นายชนะเดช สุไผ่โพธิ์</t>
  </si>
  <si>
    <t>เด็กหญิงรณิญาดา  ผากา</t>
  </si>
  <si>
    <t>เด็กหญิงอัชลีวันต์ ติมุลา</t>
  </si>
  <si>
    <t>เด็กชายปรเมศว์  ศิลาไสล</t>
  </si>
  <si>
    <t>เด็กชายศราวุธ  ชุนรัมย์</t>
  </si>
  <si>
    <t>เด็กชายธิติพล  ศรชัย</t>
  </si>
  <si>
    <t>เด็กชายศุภกิตต์  ระดาเขต</t>
  </si>
  <si>
    <t>เด็กชายสิทธิศักดิ์  ดอนวิชิต</t>
  </si>
  <si>
    <t>ข้อมูล ณ วันที่ 13 พฤษภาคม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</si>
</sst>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7" x14ac:knownFonts="1">
    <font>
      <sz val="10"/>
      <color indexed="8"/>
      <name val="ARIAL"/>
      <charset val="1"/>
    </font>
    <font>
      <sz val="11"/>
      <color theme="1"/>
      <name val="Tahoma"/>
      <family val="2"/>
      <charset val="222"/>
      <scheme val="minor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1"/>
      <color theme="0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indexed="8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color rgb="FFFF0000"/>
      <name val="TH SarabunPSK"/>
      <family val="2"/>
    </font>
    <font>
      <b/>
      <sz val="16"/>
      <color rgb="FFFF0000"/>
      <name val="TH SarabunPSK"/>
      <family val="2"/>
    </font>
    <font>
      <b/>
      <sz val="16"/>
      <color indexed="8"/>
      <name val="TH SarabunPSK"/>
      <family val="2"/>
    </font>
    <font>
      <sz val="16"/>
      <color rgb="FF00B050"/>
      <name val="TH SarabunPSK"/>
      <family val="2"/>
    </font>
    <font>
      <sz val="16"/>
      <color rgb="FF00B0F0"/>
      <name val="TH SarabunPSK"/>
      <family val="2"/>
    </font>
    <font>
      <b/>
      <sz val="16"/>
      <color rgb="FF00B0F0"/>
      <name val="TH SarabunPSK"/>
      <family val="2"/>
    </font>
    <font>
      <sz val="16"/>
      <color rgb="FF080809"/>
      <name val="TH SarabunPSK"/>
      <family val="2"/>
    </font>
    <font>
      <sz val="16"/>
      <color rgb="FFC00000"/>
      <name val="TH SarabunPSK"/>
      <family val="2"/>
    </font>
    <font>
      <strike/>
      <sz val="16"/>
      <color rgb="FFFF0000"/>
      <name val="TH SarabunPSK"/>
      <family val="2"/>
    </font>
    <font>
      <sz val="16"/>
      <color rgb="FFFFFFFF"/>
      <name val="TH SarabunPSK"/>
      <family val="2"/>
    </font>
    <font>
      <sz val="16"/>
      <color theme="9" tint="-0.249977111117893"/>
      <name val="TH SarabunPSK"/>
      <family val="2"/>
    </font>
    <font>
      <sz val="16"/>
      <color rgb="FF0066FF"/>
      <name val="TH SarabunPSK"/>
      <family val="2"/>
    </font>
    <font>
      <b/>
      <sz val="16"/>
      <color rgb="FF0070C0"/>
      <name val="TH SarabunPSK"/>
      <family val="2"/>
    </font>
    <font>
      <sz val="16"/>
      <color rgb="FF0070C0"/>
      <name val="TH SarabunPSK"/>
      <family val="2"/>
    </font>
    <font>
      <b/>
      <sz val="16"/>
      <color rgb="FF00B050"/>
      <name val="TH SarabunPSK"/>
      <family val="2"/>
    </font>
    <font>
      <strike/>
      <sz val="16"/>
      <name val="TH SarabunPSK"/>
      <family val="2"/>
    </font>
    <font>
      <sz val="16"/>
      <color rgb="FF000000"/>
      <name val="TH SarabunPSK"/>
      <family val="2"/>
    </font>
    <font>
      <b/>
      <strike/>
      <sz val="16"/>
      <color rgb="FF00B050"/>
      <name val="TH SarabunPSK"/>
      <family val="2"/>
    </font>
    <font>
      <sz val="16"/>
      <color theme="5" tint="-0.249977111117893"/>
      <name val="TH SarabunPSK"/>
      <family val="2"/>
    </font>
    <font>
      <sz val="11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top"/>
    </xf>
    <xf numFmtId="0" fontId="1" fillId="0" borderId="0"/>
    <xf numFmtId="43" fontId="3" fillId="0" borderId="0" applyFont="0" applyFill="0" applyBorder="0" applyAlignment="0" applyProtection="0"/>
  </cellStyleXfs>
  <cellXfs count="223">
    <xf numFmtId="0" fontId="0" fillId="0" borderId="0" xfId="0">
      <alignment vertical="top"/>
    </xf>
    <xf numFmtId="0" fontId="4" fillId="0" borderId="0" xfId="0" applyFont="1">
      <alignment vertical="top"/>
    </xf>
    <xf numFmtId="0" fontId="5" fillId="0" borderId="0" xfId="0" applyFont="1">
      <alignment vertical="top"/>
    </xf>
    <xf numFmtId="0" fontId="4" fillId="0" borderId="1" xfId="0" applyFont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>
      <alignment vertical="top"/>
    </xf>
    <xf numFmtId="0" fontId="7" fillId="3" borderId="1" xfId="0" applyFont="1" applyFill="1" applyBorder="1" applyAlignment="1">
      <alignment horizontal="center" vertical="top"/>
    </xf>
    <xf numFmtId="0" fontId="8" fillId="2" borderId="1" xfId="0" applyFont="1" applyFill="1" applyBorder="1">
      <alignment vertical="top"/>
    </xf>
    <xf numFmtId="0" fontId="9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4" borderId="1" xfId="0" applyFont="1" applyFill="1" applyBorder="1">
      <alignment vertical="top"/>
    </xf>
    <xf numFmtId="0" fontId="9" fillId="4" borderId="1" xfId="0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49" fontId="0" fillId="0" borderId="0" xfId="0" applyNumberFormat="1">
      <alignment vertical="top"/>
    </xf>
    <xf numFmtId="0" fontId="3" fillId="0" borderId="0" xfId="0" applyFont="1">
      <alignment vertical="top"/>
    </xf>
    <xf numFmtId="49" fontId="5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top"/>
    </xf>
    <xf numFmtId="0" fontId="10" fillId="0" borderId="0" xfId="0" applyFont="1">
      <alignment vertical="top"/>
    </xf>
    <xf numFmtId="0" fontId="11" fillId="0" borderId="0" xfId="0" applyFont="1">
      <alignment vertical="top"/>
    </xf>
    <xf numFmtId="0" fontId="6" fillId="0" borderId="0" xfId="0" applyFont="1" applyAlignment="1">
      <alignment horizontal="right" vertical="top"/>
    </xf>
    <xf numFmtId="0" fontId="10" fillId="0" borderId="0" xfId="0" applyFont="1" applyAlignment="1">
      <alignment vertical="center" wrapText="1"/>
    </xf>
    <xf numFmtId="0" fontId="14" fillId="0" borderId="0" xfId="0" applyFont="1" applyAlignment="1">
      <alignment horizontal="center"/>
    </xf>
    <xf numFmtId="0" fontId="19" fillId="0" borderId="0" xfId="0" applyFont="1" applyAlignment="1">
      <alignment horizontal="center" wrapText="1" readingOrder="1"/>
    </xf>
    <xf numFmtId="0" fontId="14" fillId="0" borderId="0" xfId="0" applyFont="1" applyAlignment="1"/>
    <xf numFmtId="0" fontId="16" fillId="0" borderId="0" xfId="0" applyFont="1" applyAlignment="1">
      <alignment horizontal="center"/>
    </xf>
    <xf numFmtId="0" fontId="14" fillId="0" borderId="1" xfId="0" applyFont="1" applyBorder="1" applyAlignment="1">
      <alignment horizontal="center" wrapText="1" readingOrder="1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/>
    <xf numFmtId="0" fontId="16" fillId="0" borderId="1" xfId="0" applyFont="1" applyBorder="1" applyAlignment="1">
      <alignment horizontal="center" wrapText="1" readingOrder="1"/>
    </xf>
    <xf numFmtId="0" fontId="16" fillId="0" borderId="1" xfId="0" applyFont="1" applyBorder="1" applyAlignment="1">
      <alignment shrinkToFit="1"/>
    </xf>
    <xf numFmtId="0" fontId="16" fillId="0" borderId="1" xfId="0" applyFont="1" applyBorder="1" applyAlignment="1"/>
    <xf numFmtId="0" fontId="19" fillId="0" borderId="0" xfId="0" applyFont="1" applyAlignment="1">
      <alignment wrapText="1" readingOrder="1"/>
    </xf>
    <xf numFmtId="0" fontId="16" fillId="0" borderId="0" xfId="0" applyFont="1" applyAlignment="1"/>
    <xf numFmtId="0" fontId="16" fillId="0" borderId="1" xfId="0" applyFont="1" applyBorder="1" applyAlignment="1">
      <alignment horizontal="center"/>
    </xf>
    <xf numFmtId="0" fontId="14" fillId="0" borderId="0" xfId="0" applyFont="1" applyAlignment="1">
      <alignment horizontal="center" wrapText="1" readingOrder="1"/>
    </xf>
    <xf numFmtId="0" fontId="16" fillId="0" borderId="0" xfId="0" applyFont="1" applyAlignment="1">
      <alignment horizontal="center" wrapText="1" readingOrder="1"/>
    </xf>
    <xf numFmtId="0" fontId="16" fillId="0" borderId="0" xfId="0" applyFont="1" applyAlignment="1">
      <alignment shrinkToFit="1"/>
    </xf>
    <xf numFmtId="0" fontId="12" fillId="0" borderId="1" xfId="0" applyFont="1" applyBorder="1" applyAlignment="1">
      <alignment horizontal="center" wrapText="1" readingOrder="1"/>
    </xf>
    <xf numFmtId="0" fontId="16" fillId="5" borderId="1" xfId="0" applyFont="1" applyFill="1" applyBorder="1" applyAlignment="1">
      <alignment horizontal="left"/>
    </xf>
    <xf numFmtId="0" fontId="20" fillId="0" borderId="0" xfId="0" applyFont="1" applyAlignment="1"/>
    <xf numFmtId="0" fontId="20" fillId="0" borderId="1" xfId="0" applyFont="1" applyBorder="1" applyAlignment="1">
      <alignment horizontal="center"/>
    </xf>
    <xf numFmtId="0" fontId="20" fillId="0" borderId="1" xfId="0" applyFont="1" applyBorder="1" applyAlignment="1"/>
    <xf numFmtId="15" fontId="16" fillId="0" borderId="1" xfId="0" applyNumberFormat="1" applyFont="1" applyBorder="1" applyAlignment="1"/>
    <xf numFmtId="0" fontId="12" fillId="0" borderId="0" xfId="0" applyFont="1" applyAlignment="1">
      <alignment horizontal="center" wrapText="1" readingOrder="1"/>
    </xf>
    <xf numFmtId="15" fontId="16" fillId="0" borderId="0" xfId="0" applyNumberFormat="1" applyFont="1" applyAlignment="1"/>
    <xf numFmtId="0" fontId="12" fillId="0" borderId="0" xfId="0" applyFont="1" applyAlignment="1">
      <alignment horizontal="center"/>
    </xf>
    <xf numFmtId="0" fontId="12" fillId="0" borderId="0" xfId="0" applyFont="1" applyAlignment="1"/>
    <xf numFmtId="0" fontId="17" fillId="0" borderId="0" xfId="0" applyFont="1" applyAlignment="1"/>
    <xf numFmtId="0" fontId="17" fillId="0" borderId="1" xfId="0" applyFont="1" applyBorder="1" applyAlignment="1">
      <alignment horizontal="center"/>
    </xf>
    <xf numFmtId="0" fontId="17" fillId="0" borderId="1" xfId="0" applyFont="1" applyBorder="1" applyAlignment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/>
    <xf numFmtId="15" fontId="17" fillId="0" borderId="1" xfId="0" applyNumberFormat="1" applyFont="1" applyBorder="1" applyAlignment="1"/>
    <xf numFmtId="0" fontId="18" fillId="0" borderId="0" xfId="0" applyFont="1" applyAlignment="1">
      <alignment horizontal="center" wrapText="1" readingOrder="1"/>
    </xf>
    <xf numFmtId="15" fontId="17" fillId="0" borderId="0" xfId="0" applyNumberFormat="1" applyFont="1" applyAlignment="1"/>
    <xf numFmtId="0" fontId="13" fillId="0" borderId="0" xfId="0" applyFont="1" applyAlignment="1">
      <alignment horizontal="center" wrapText="1" readingOrder="1"/>
    </xf>
    <xf numFmtId="0" fontId="13" fillId="0" borderId="1" xfId="0" applyFont="1" applyBorder="1" applyAlignment="1">
      <alignment horizontal="center" wrapText="1" readingOrder="1"/>
    </xf>
    <xf numFmtId="0" fontId="15" fillId="0" borderId="1" xfId="0" applyFont="1" applyBorder="1" applyAlignment="1">
      <alignment horizontal="center" wrapText="1" readingOrder="1"/>
    </xf>
    <xf numFmtId="0" fontId="18" fillId="0" borderId="1" xfId="0" applyFont="1" applyBorder="1" applyAlignment="1">
      <alignment horizontal="center" wrapText="1" readingOrder="1"/>
    </xf>
    <xf numFmtId="0" fontId="15" fillId="0" borderId="0" xfId="0" applyFont="1" applyAlignment="1">
      <alignment horizontal="center" wrapText="1" readingOrder="1"/>
    </xf>
    <xf numFmtId="0" fontId="22" fillId="0" borderId="1" xfId="0" applyFont="1" applyBorder="1" applyAlignment="1">
      <alignment horizontal="center" wrapText="1" readingOrder="1"/>
    </xf>
    <xf numFmtId="0" fontId="21" fillId="0" borderId="1" xfId="0" applyFont="1" applyBorder="1" applyAlignment="1"/>
    <xf numFmtId="0" fontId="21" fillId="0" borderId="0" xfId="0" applyFont="1" applyAlignment="1"/>
    <xf numFmtId="0" fontId="22" fillId="0" borderId="0" xfId="0" applyFont="1" applyAlignment="1">
      <alignment horizontal="center" wrapText="1" readingOrder="1"/>
    </xf>
    <xf numFmtId="0" fontId="21" fillId="0" borderId="1" xfId="0" applyFont="1" applyBorder="1" applyAlignment="1">
      <alignment horizontal="center"/>
    </xf>
    <xf numFmtId="0" fontId="14" fillId="0" borderId="5" xfId="0" applyFont="1" applyBorder="1" applyAlignment="1">
      <alignment horizontal="center" wrapText="1" readingOrder="1"/>
    </xf>
    <xf numFmtId="0" fontId="16" fillId="0" borderId="5" xfId="0" applyFont="1" applyBorder="1" applyAlignment="1"/>
    <xf numFmtId="0" fontId="16" fillId="0" borderId="1" xfId="0" applyFont="1" applyBorder="1" applyAlignment="1">
      <alignment horizontal="left" shrinkToFit="1"/>
    </xf>
    <xf numFmtId="0" fontId="17" fillId="0" borderId="0" xfId="0" applyFont="1" applyAlignment="1">
      <alignment horizontal="center"/>
    </xf>
    <xf numFmtId="0" fontId="23" fillId="0" borderId="0" xfId="0" applyFont="1" applyAlignment="1"/>
    <xf numFmtId="0" fontId="16" fillId="0" borderId="1" xfId="0" applyFont="1" applyBorder="1" applyAlignment="1">
      <alignment horizontal="left"/>
    </xf>
    <xf numFmtId="0" fontId="24" fillId="0" borderId="0" xfId="0" applyFont="1" applyAlignment="1"/>
    <xf numFmtId="0" fontId="17" fillId="0" borderId="1" xfId="0" applyFont="1" applyBorder="1" applyAlignment="1">
      <alignment horizontal="center" wrapText="1" readingOrder="1"/>
    </xf>
    <xf numFmtId="0" fontId="17" fillId="5" borderId="1" xfId="0" applyFont="1" applyFill="1" applyBorder="1" applyAlignment="1">
      <alignment horizontal="left"/>
    </xf>
    <xf numFmtId="0" fontId="17" fillId="0" borderId="1" xfId="0" applyFont="1" applyBorder="1" applyAlignment="1">
      <alignment horizontal="center" wrapText="1"/>
    </xf>
    <xf numFmtId="0" fontId="25" fillId="0" borderId="1" xfId="0" applyFont="1" applyBorder="1" applyAlignment="1">
      <alignment horizontal="center" wrapText="1" readingOrder="1"/>
    </xf>
    <xf numFmtId="0" fontId="25" fillId="0" borderId="1" xfId="0" applyFont="1" applyBorder="1" applyAlignment="1">
      <alignment horizontal="center"/>
    </xf>
    <xf numFmtId="0" fontId="25" fillId="5" borderId="1" xfId="0" applyFont="1" applyFill="1" applyBorder="1" applyAlignment="1"/>
    <xf numFmtId="0" fontId="17" fillId="5" borderId="1" xfId="0" applyFont="1" applyFill="1" applyBorder="1" applyAlignment="1">
      <alignment wrapText="1"/>
    </xf>
    <xf numFmtId="0" fontId="17" fillId="0" borderId="1" xfId="0" applyFont="1" applyBorder="1" applyAlignment="1">
      <alignment horizontal="left" shrinkToFit="1"/>
    </xf>
    <xf numFmtId="0" fontId="25" fillId="0" borderId="1" xfId="0" applyFont="1" applyBorder="1" applyAlignment="1"/>
    <xf numFmtId="15" fontId="25" fillId="0" borderId="1" xfId="0" applyNumberFormat="1" applyFont="1" applyBorder="1" applyAlignment="1"/>
    <xf numFmtId="0" fontId="17" fillId="5" borderId="1" xfId="0" applyFont="1" applyFill="1" applyBorder="1" applyAlignment="1"/>
    <xf numFmtId="0" fontId="25" fillId="0" borderId="0" xfId="0" applyFont="1" applyAlignment="1"/>
    <xf numFmtId="15" fontId="14" fillId="0" borderId="1" xfId="0" applyNumberFormat="1" applyFont="1" applyBorder="1" applyAlignment="1"/>
    <xf numFmtId="0" fontId="16" fillId="0" borderId="1" xfId="0" applyFont="1" applyBorder="1" applyAlignment="1">
      <alignment horizontal="center" wrapText="1"/>
    </xf>
    <xf numFmtId="0" fontId="26" fillId="0" borderId="0" xfId="0" applyFont="1" applyAlignment="1"/>
    <xf numFmtId="0" fontId="16" fillId="5" borderId="1" xfId="0" applyFont="1" applyFill="1" applyBorder="1" applyAlignment="1">
      <alignment wrapText="1"/>
    </xf>
    <xf numFmtId="0" fontId="16" fillId="5" borderId="1" xfId="0" applyFont="1" applyFill="1" applyBorder="1" applyAlignment="1"/>
    <xf numFmtId="0" fontId="27" fillId="0" borderId="0" xfId="0" applyFont="1" applyAlignment="1">
      <alignment horizontal="center"/>
    </xf>
    <xf numFmtId="0" fontId="27" fillId="0" borderId="0" xfId="0" applyFont="1" applyAlignment="1"/>
    <xf numFmtId="0" fontId="28" fillId="0" borderId="1" xfId="0" applyFont="1" applyBorder="1" applyAlignment="1">
      <alignment horizontal="center"/>
    </xf>
    <xf numFmtId="0" fontId="20" fillId="0" borderId="0" xfId="0" applyFont="1" applyAlignment="1">
      <alignment horizontal="center"/>
    </xf>
    <xf numFmtId="49" fontId="17" fillId="0" borderId="1" xfId="0" applyNumberFormat="1" applyFont="1" applyBorder="1" applyAlignment="1">
      <alignment horizontal="center"/>
    </xf>
    <xf numFmtId="0" fontId="17" fillId="0" borderId="0" xfId="0" applyFont="1" applyAlignment="1">
      <alignment horizontal="center" wrapText="1" readingOrder="1"/>
    </xf>
    <xf numFmtId="15" fontId="16" fillId="0" borderId="0" xfId="0" applyNumberFormat="1" applyFont="1" applyAlignment="1">
      <alignment horizontal="center"/>
    </xf>
    <xf numFmtId="0" fontId="29" fillId="0" borderId="0" xfId="0" applyFont="1" applyAlignment="1">
      <alignment horizontal="center" wrapText="1" readingOrder="1"/>
    </xf>
    <xf numFmtId="0" fontId="30" fillId="0" borderId="0" xfId="0" applyFont="1" applyAlignment="1"/>
    <xf numFmtId="15" fontId="30" fillId="0" borderId="0" xfId="0" applyNumberFormat="1" applyFont="1" applyAlignment="1"/>
    <xf numFmtId="15" fontId="30" fillId="0" borderId="0" xfId="0" applyNumberFormat="1" applyFont="1" applyAlignment="1">
      <alignment horizontal="center"/>
    </xf>
    <xf numFmtId="0" fontId="31" fillId="0" borderId="0" xfId="0" applyFont="1" applyAlignment="1">
      <alignment horizontal="center" wrapText="1" readingOrder="1"/>
    </xf>
    <xf numFmtId="15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15" fontId="21" fillId="0" borderId="0" xfId="0" applyNumberFormat="1" applyFont="1" applyAlignment="1"/>
    <xf numFmtId="15" fontId="15" fillId="0" borderId="0" xfId="0" applyNumberFormat="1" applyFont="1" applyAlignment="1">
      <alignment horizontal="center" wrapText="1" readingOrder="1"/>
    </xf>
    <xf numFmtId="0" fontId="16" fillId="5" borderId="0" xfId="0" applyFont="1" applyFill="1" applyAlignment="1">
      <alignment horizontal="left"/>
    </xf>
    <xf numFmtId="0" fontId="25" fillId="0" borderId="1" xfId="0" applyFont="1" applyBorder="1" applyAlignment="1">
      <alignment horizontal="left"/>
    </xf>
    <xf numFmtId="49" fontId="25" fillId="0" borderId="1" xfId="0" applyNumberFormat="1" applyFont="1" applyBorder="1" applyAlignment="1">
      <alignment horizontal="center"/>
    </xf>
    <xf numFmtId="0" fontId="32" fillId="0" borderId="0" xfId="0" applyFont="1" applyAlignment="1"/>
    <xf numFmtId="0" fontId="17" fillId="0" borderId="1" xfId="0" applyFont="1" applyBorder="1" applyAlignment="1">
      <alignment horizontal="left"/>
    </xf>
    <xf numFmtId="0" fontId="17" fillId="0" borderId="1" xfId="0" applyFont="1" applyBorder="1" applyAlignment="1">
      <alignment horizontal="left" wrapText="1" readingOrder="1"/>
    </xf>
    <xf numFmtId="0" fontId="25" fillId="0" borderId="1" xfId="0" applyFont="1" applyBorder="1" applyAlignment="1">
      <alignment horizontal="center" wrapText="1"/>
    </xf>
    <xf numFmtId="49" fontId="16" fillId="0" borderId="1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 shrinkToFit="1"/>
    </xf>
    <xf numFmtId="49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5" xfId="0" applyFont="1" applyBorder="1" applyAlignment="1">
      <alignment horizontal="center" wrapText="1" readingOrder="1"/>
    </xf>
    <xf numFmtId="0" fontId="16" fillId="0" borderId="5" xfId="0" applyFont="1" applyBorder="1" applyAlignment="1">
      <alignment horizontal="left"/>
    </xf>
    <xf numFmtId="0" fontId="16" fillId="0" borderId="5" xfId="0" applyFont="1" applyBorder="1" applyAlignment="1">
      <alignment horizontal="center"/>
    </xf>
    <xf numFmtId="0" fontId="16" fillId="0" borderId="0" xfId="0" applyFont="1" applyAlignment="1">
      <alignment horizontal="center" wrapText="1"/>
    </xf>
    <xf numFmtId="0" fontId="17" fillId="0" borderId="0" xfId="0" applyFont="1" applyAlignment="1">
      <alignment horizontal="left" wrapText="1" readingOrder="1"/>
    </xf>
    <xf numFmtId="15" fontId="17" fillId="0" borderId="0" xfId="0" applyNumberFormat="1" applyFont="1" applyAlignment="1">
      <alignment horizontal="center"/>
    </xf>
    <xf numFmtId="0" fontId="16" fillId="0" borderId="1" xfId="0" applyFont="1" applyBorder="1" applyAlignment="1">
      <alignment horizontal="left" wrapText="1" readingOrder="1"/>
    </xf>
    <xf numFmtId="0" fontId="14" fillId="0" borderId="0" xfId="0" applyFont="1" applyAlignment="1">
      <alignment horizontal="left" wrapText="1" readingOrder="1"/>
    </xf>
    <xf numFmtId="0" fontId="33" fillId="0" borderId="1" xfId="0" applyFont="1" applyBorder="1" applyAlignment="1">
      <alignment horizontal="center"/>
    </xf>
    <xf numFmtId="0" fontId="12" fillId="0" borderId="1" xfId="0" applyFont="1" applyBorder="1" applyAlignment="1">
      <alignment horizontal="left"/>
    </xf>
    <xf numFmtId="0" fontId="16" fillId="0" borderId="1" xfId="0" applyFont="1" applyBorder="1" applyAlignment="1">
      <alignment horizontal="center" shrinkToFit="1"/>
    </xf>
    <xf numFmtId="0" fontId="23" fillId="0" borderId="1" xfId="0" applyFont="1" applyBorder="1" applyAlignment="1"/>
    <xf numFmtId="0" fontId="16" fillId="0" borderId="0" xfId="0" applyFont="1" applyAlignment="1">
      <alignment horizontal="center" shrinkToFit="1"/>
    </xf>
    <xf numFmtId="0" fontId="33" fillId="0" borderId="1" xfId="0" applyFont="1" applyBorder="1" applyAlignment="1">
      <alignment horizontal="left"/>
    </xf>
    <xf numFmtId="49" fontId="16" fillId="0" borderId="1" xfId="0" applyNumberFormat="1" applyFont="1" applyBorder="1" applyAlignment="1">
      <alignment horizontal="center" wrapText="1"/>
    </xf>
    <xf numFmtId="49" fontId="16" fillId="0" borderId="0" xfId="0" applyNumberFormat="1" applyFont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17" fillId="0" borderId="6" xfId="0" applyFont="1" applyBorder="1" applyAlignment="1">
      <alignment horizontal="left"/>
    </xf>
    <xf numFmtId="0" fontId="23" fillId="0" borderId="1" xfId="0" applyFont="1" applyBorder="1" applyAlignment="1">
      <alignment horizontal="left"/>
    </xf>
    <xf numFmtId="0" fontId="16" fillId="0" borderId="0" xfId="0" applyFont="1" applyAlignment="1">
      <alignment horizontal="left" shrinkToFit="1"/>
    </xf>
    <xf numFmtId="0" fontId="17" fillId="0" borderId="0" xfId="0" applyFont="1" applyAlignment="1">
      <alignment wrapText="1" readingOrder="1"/>
    </xf>
    <xf numFmtId="0" fontId="17" fillId="5" borderId="0" xfId="0" applyFont="1" applyFill="1" applyAlignment="1">
      <alignment horizontal="center"/>
    </xf>
    <xf numFmtId="0" fontId="14" fillId="5" borderId="0" xfId="0" applyFont="1" applyFill="1" applyAlignment="1">
      <alignment horizontal="center"/>
    </xf>
    <xf numFmtId="0" fontId="12" fillId="5" borderId="1" xfId="0" applyFont="1" applyFill="1" applyBorder="1" applyAlignment="1">
      <alignment horizontal="left"/>
    </xf>
    <xf numFmtId="0" fontId="12" fillId="5" borderId="0" xfId="0" applyFont="1" applyFill="1" applyAlignment="1">
      <alignment horizontal="center"/>
    </xf>
    <xf numFmtId="0" fontId="14" fillId="5" borderId="1" xfId="0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/>
    </xf>
    <xf numFmtId="0" fontId="14" fillId="0" borderId="0" xfId="0" applyFont="1" applyAlignment="1">
      <alignment wrapText="1" readingOrder="1"/>
    </xf>
    <xf numFmtId="0" fontId="16" fillId="0" borderId="0" xfId="0" applyFont="1" applyAlignment="1">
      <alignment wrapText="1" readingOrder="1"/>
    </xf>
    <xf numFmtId="0" fontId="17" fillId="0" borderId="1" xfId="0" applyFont="1" applyBorder="1" applyAlignment="1">
      <alignment wrapText="1" readingOrder="1"/>
    </xf>
    <xf numFmtId="16" fontId="12" fillId="0" borderId="1" xfId="0" applyNumberFormat="1" applyFont="1" applyBorder="1" applyAlignment="1"/>
    <xf numFmtId="0" fontId="16" fillId="0" borderId="1" xfId="0" applyFont="1" applyBorder="1" applyAlignment="1">
      <alignment wrapText="1" readingOrder="1"/>
    </xf>
    <xf numFmtId="15" fontId="12" fillId="0" borderId="0" xfId="0" applyNumberFormat="1" applyFont="1" applyAlignment="1"/>
    <xf numFmtId="0" fontId="14" fillId="0" borderId="1" xfId="0" applyFont="1" applyBorder="1" applyAlignment="1">
      <alignment wrapText="1" readingOrder="1"/>
    </xf>
    <xf numFmtId="0" fontId="12" fillId="0" borderId="0" xfId="0" applyFont="1" applyAlignment="1">
      <alignment horizontal="left" shrinkToFit="1" readingOrder="1"/>
    </xf>
    <xf numFmtId="0" fontId="12" fillId="0" borderId="1" xfId="0" applyFont="1" applyBorder="1" applyAlignment="1">
      <alignment wrapText="1" readingOrder="1"/>
    </xf>
    <xf numFmtId="0" fontId="17" fillId="0" borderId="0" xfId="0" applyFont="1" applyAlignment="1">
      <alignment shrinkToFit="1"/>
    </xf>
    <xf numFmtId="0" fontId="17" fillId="0" borderId="0" xfId="0" applyFont="1" applyAlignment="1">
      <alignment horizontal="left" shrinkToFit="1"/>
    </xf>
    <xf numFmtId="49" fontId="17" fillId="0" borderId="1" xfId="0" applyNumberFormat="1" applyFont="1" applyBorder="1" applyAlignment="1">
      <alignment horizontal="center" wrapText="1"/>
    </xf>
    <xf numFmtId="49" fontId="17" fillId="0" borderId="0" xfId="0" applyNumberFormat="1" applyFont="1" applyAlignment="1">
      <alignment horizontal="center" wrapText="1"/>
    </xf>
    <xf numFmtId="49" fontId="15" fillId="0" borderId="0" xfId="0" applyNumberFormat="1" applyFont="1" applyAlignment="1">
      <alignment horizontal="center" wrapText="1" readingOrder="1"/>
    </xf>
    <xf numFmtId="49" fontId="25" fillId="0" borderId="1" xfId="0" applyNumberFormat="1" applyFont="1" applyBorder="1" applyAlignment="1">
      <alignment horizontal="center" wrapText="1"/>
    </xf>
    <xf numFmtId="0" fontId="20" fillId="0" borderId="1" xfId="0" applyFont="1" applyBorder="1" applyAlignment="1">
      <alignment horizontal="center" wrapText="1" readingOrder="1"/>
    </xf>
    <xf numFmtId="0" fontId="20" fillId="0" borderId="1" xfId="0" applyFont="1" applyBorder="1" applyAlignment="1">
      <alignment horizontal="left"/>
    </xf>
    <xf numFmtId="49" fontId="20" fillId="0" borderId="1" xfId="0" applyNumberFormat="1" applyFont="1" applyBorder="1" applyAlignment="1">
      <alignment horizontal="center" wrapText="1"/>
    </xf>
    <xf numFmtId="15" fontId="20" fillId="0" borderId="1" xfId="0" applyNumberFormat="1" applyFont="1" applyBorder="1" applyAlignment="1"/>
    <xf numFmtId="15" fontId="20" fillId="0" borderId="0" xfId="0" applyNumberFormat="1" applyFont="1" applyAlignment="1"/>
    <xf numFmtId="0" fontId="17" fillId="0" borderId="1" xfId="0" applyFont="1" applyBorder="1" applyAlignment="1">
      <alignment shrinkToFit="1"/>
    </xf>
    <xf numFmtId="0" fontId="34" fillId="0" borderId="1" xfId="0" applyFont="1" applyBorder="1" applyAlignment="1">
      <alignment horizontal="center" wrapText="1" readingOrder="1"/>
    </xf>
    <xf numFmtId="0" fontId="34" fillId="5" borderId="1" xfId="0" applyFont="1" applyFill="1" applyBorder="1" applyAlignment="1">
      <alignment horizontal="left"/>
    </xf>
    <xf numFmtId="0" fontId="34" fillId="0" borderId="1" xfId="0" applyFont="1" applyBorder="1" applyAlignment="1">
      <alignment horizontal="center"/>
    </xf>
    <xf numFmtId="0" fontId="34" fillId="0" borderId="1" xfId="0" applyFont="1" applyBorder="1" applyAlignment="1"/>
    <xf numFmtId="0" fontId="34" fillId="0" borderId="0" xfId="0" applyFont="1" applyAlignment="1"/>
    <xf numFmtId="0" fontId="34" fillId="5" borderId="1" xfId="0" applyFont="1" applyFill="1" applyBorder="1" applyAlignment="1"/>
    <xf numFmtId="0" fontId="34" fillId="0" borderId="1" xfId="0" applyFont="1" applyBorder="1" applyAlignment="1">
      <alignment horizontal="left" shrinkToFit="1"/>
    </xf>
    <xf numFmtId="15" fontId="34" fillId="0" borderId="1" xfId="0" applyNumberFormat="1" applyFont="1" applyBorder="1" applyAlignment="1"/>
    <xf numFmtId="0" fontId="34" fillId="0" borderId="1" xfId="0" applyFont="1" applyBorder="1" applyAlignment="1">
      <alignment shrinkToFit="1"/>
    </xf>
    <xf numFmtId="0" fontId="35" fillId="0" borderId="1" xfId="0" applyFont="1" applyBorder="1" applyAlignment="1">
      <alignment horizontal="center" wrapText="1" readingOrder="1"/>
    </xf>
    <xf numFmtId="0" fontId="35" fillId="0" borderId="1" xfId="0" applyFont="1" applyBorder="1" applyAlignment="1"/>
    <xf numFmtId="0" fontId="35" fillId="0" borderId="1" xfId="0" applyFont="1" applyBorder="1" applyAlignment="1">
      <alignment horizontal="center"/>
    </xf>
    <xf numFmtId="0" fontId="35" fillId="0" borderId="0" xfId="0" applyFont="1" applyAlignment="1"/>
    <xf numFmtId="0" fontId="20" fillId="0" borderId="1" xfId="0" applyFont="1" applyBorder="1" applyAlignment="1">
      <alignment horizontal="left" wrapText="1" readingOrder="1"/>
    </xf>
    <xf numFmtId="0" fontId="17" fillId="0" borderId="0" xfId="0" applyFont="1" applyAlignment="1">
      <alignment horizontal="center" wrapText="1"/>
    </xf>
    <xf numFmtId="0" fontId="17" fillId="5" borderId="1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16" fillId="0" borderId="1" xfId="0" applyNumberFormat="1" applyFont="1" applyBorder="1" applyAlignment="1"/>
    <xf numFmtId="0" fontId="17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12" fillId="0" borderId="5" xfId="0" applyFont="1" applyBorder="1" applyAlignment="1">
      <alignment horizontal="center"/>
    </xf>
    <xf numFmtId="15" fontId="17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left" shrinkToFit="1"/>
    </xf>
    <xf numFmtId="0" fontId="36" fillId="0" borderId="0" xfId="0" applyFont="1">
      <alignment vertical="top"/>
    </xf>
    <xf numFmtId="0" fontId="9" fillId="2" borderId="2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3" fontId="7" fillId="3" borderId="2" xfId="2" applyNumberFormat="1" applyFont="1" applyFill="1" applyBorder="1" applyAlignment="1">
      <alignment horizontal="center" vertical="center"/>
    </xf>
    <xf numFmtId="3" fontId="7" fillId="3" borderId="4" xfId="2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 vertical="top"/>
    </xf>
    <xf numFmtId="0" fontId="5" fillId="0" borderId="0" xfId="0" applyFont="1" applyAlignment="1">
      <alignment horizontal="left" vertical="top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wrapText="1" readingOrder="1"/>
    </xf>
    <xf numFmtId="0" fontId="15" fillId="0" borderId="0" xfId="0" applyFont="1" applyAlignment="1">
      <alignment horizontal="center" wrapText="1" readingOrder="1"/>
    </xf>
    <xf numFmtId="0" fontId="19" fillId="0" borderId="0" xfId="0" applyFont="1" applyAlignment="1">
      <alignment horizontal="center" wrapText="1" readingOrder="1"/>
    </xf>
    <xf numFmtId="0" fontId="18" fillId="0" borderId="3" xfId="0" applyFont="1" applyBorder="1" applyAlignment="1">
      <alignment horizontal="center" wrapText="1" readingOrder="1"/>
    </xf>
    <xf numFmtId="0" fontId="18" fillId="0" borderId="0" xfId="0" applyFont="1" applyAlignment="1">
      <alignment horizontal="center" wrapText="1" readingOrder="1"/>
    </xf>
    <xf numFmtId="0" fontId="13" fillId="0" borderId="0" xfId="0" applyFont="1" applyAlignment="1">
      <alignment horizontal="center" wrapText="1" readingOrder="1"/>
    </xf>
    <xf numFmtId="0" fontId="16" fillId="0" borderId="2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7" fillId="0" borderId="0" xfId="0" applyFont="1" applyAlignment="1">
      <alignment horizontal="center" wrapText="1" readingOrder="1"/>
    </xf>
    <xf numFmtId="49" fontId="5" fillId="0" borderId="0" xfId="0" applyNumberFormat="1" applyFont="1" applyAlignment="1">
      <alignment horizontal="center" vertical="center"/>
    </xf>
    <xf numFmtId="0" fontId="16" fillId="0" borderId="8" xfId="0" applyFont="1" applyBorder="1" applyAlignment="1">
      <alignment horizontal="center" wrapText="1" readingOrder="1"/>
    </xf>
    <xf numFmtId="0" fontId="16" fillId="0" borderId="8" xfId="0" applyFont="1" applyBorder="1" applyAlignment="1"/>
    <xf numFmtId="49" fontId="16" fillId="0" borderId="8" xfId="0" applyNumberFormat="1" applyFont="1" applyBorder="1" applyAlignment="1">
      <alignment horizontal="center" wrapText="1"/>
    </xf>
  </cellXfs>
  <cellStyles count="3">
    <cellStyle name="Normal 2" xfId="1" xr:uid="{00000000-0005-0000-0000-000000000000}"/>
    <cellStyle name="จุลภาค" xfId="2" builtinId="3"/>
    <cellStyle name="ปกติ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J441"/>
  <sheetViews>
    <sheetView topLeftCell="A208" zoomScaleNormal="100" workbookViewId="0">
      <selection activeCell="B229" sqref="B229:G229"/>
    </sheetView>
  </sheetViews>
  <sheetFormatPr defaultColWidth="9.140625" defaultRowHeight="18" customHeight="1" x14ac:dyDescent="0.35"/>
  <cols>
    <col min="1" max="1" width="5.85546875" style="33" customWidth="1"/>
    <col min="2" max="2" width="12.42578125" style="41" customWidth="1"/>
    <col min="3" max="3" width="29.140625" style="41" bestFit="1" customWidth="1"/>
    <col min="4" max="4" width="11.5703125" style="33" customWidth="1"/>
    <col min="5" max="7" width="11.5703125" style="41" customWidth="1"/>
    <col min="8" max="10" width="10.7109375" style="41" customWidth="1"/>
    <col min="11" max="255" width="6.85546875" style="41" customWidth="1"/>
    <col min="256" max="16384" width="9.140625" style="41"/>
  </cols>
  <sheetData>
    <row r="1" spans="1:7" ht="18" customHeight="1" x14ac:dyDescent="0.35">
      <c r="B1" s="210" t="s">
        <v>0</v>
      </c>
      <c r="C1" s="210"/>
      <c r="D1" s="210"/>
      <c r="E1" s="210"/>
      <c r="F1" s="210"/>
      <c r="G1" s="210"/>
    </row>
    <row r="2" spans="1:7" ht="18" customHeight="1" x14ac:dyDescent="0.35">
      <c r="B2" s="210" t="str">
        <f>CONCATENATE("รายชื่อนักเรียน  ",'สรุปจำนวน-นร.'!$B$2," ชั้นมัธยมศึกษาปีที่ 1/1")</f>
        <v>รายชื่อนักเรียน  ภาคเรียนที่ 1 ปีการศึกษา 2569 ชั้นมัธยมศึกษาปีที่ 1/1</v>
      </c>
      <c r="C2" s="210"/>
      <c r="D2" s="210"/>
      <c r="E2" s="210"/>
      <c r="F2" s="210"/>
      <c r="G2" s="210"/>
    </row>
    <row r="3" spans="1:7" ht="18" customHeight="1" x14ac:dyDescent="0.35">
      <c r="B3" s="210" t="str">
        <f>"ครูที่ปรึกษา : "&amp;ครูที่ปรึกษา!$D$6</f>
        <v>ครูที่ปรึกษา : 1. นางสาวอรนิจ  ฤทธิโรจน์  2. นางนพวรรณ  แสนมาโนช</v>
      </c>
      <c r="C3" s="210"/>
      <c r="D3" s="210"/>
      <c r="E3" s="210"/>
      <c r="F3" s="210"/>
      <c r="G3" s="210"/>
    </row>
    <row r="4" spans="1:7" ht="18" customHeight="1" x14ac:dyDescent="0.35">
      <c r="B4" s="209" t="str" cm="1">
        <f t="array" ref="B4">"ชาย  " &amp; SUM(COUNTIF(C6:C45,{"นาย","เด็กชาย"}&amp;"*")) &amp; "  คน     หญิง  " &amp; SUM(COUNTIF(C6:C45,{"นางสาว","เด็กหญิง"}&amp;"*")) &amp; "  คน     รวม  " &amp; COUNTA(C6:C45) &amp; "  คน"</f>
        <v>ชาย  13  คน     หญิง  21  คน     รวม  34  คน</v>
      </c>
      <c r="C4" s="209"/>
      <c r="D4" s="209"/>
      <c r="E4" s="209"/>
      <c r="F4" s="209"/>
      <c r="G4" s="209"/>
    </row>
    <row r="5" spans="1:7" ht="18" customHeight="1" x14ac:dyDescent="0.35">
      <c r="A5" s="37" t="s">
        <v>1</v>
      </c>
      <c r="B5" s="37" t="s">
        <v>2</v>
      </c>
      <c r="C5" s="37" t="s">
        <v>3</v>
      </c>
      <c r="D5" s="42"/>
      <c r="E5" s="39"/>
      <c r="F5" s="39"/>
      <c r="G5" s="39"/>
    </row>
    <row r="6" spans="1:7" s="56" customFormat="1" ht="18" customHeight="1" x14ac:dyDescent="0.35">
      <c r="A6" s="46" t="s">
        <v>4</v>
      </c>
      <c r="B6" s="37">
        <v>20922</v>
      </c>
      <c r="C6" s="79" t="s">
        <v>1082</v>
      </c>
      <c r="D6" s="57"/>
      <c r="E6" s="58"/>
      <c r="F6" s="58"/>
      <c r="G6" s="58"/>
    </row>
    <row r="7" spans="1:7" s="56" customFormat="1" ht="18" customHeight="1" x14ac:dyDescent="0.35">
      <c r="A7" s="46" t="s">
        <v>5</v>
      </c>
      <c r="B7" s="37">
        <v>20923</v>
      </c>
      <c r="C7" s="79" t="s">
        <v>1083</v>
      </c>
      <c r="D7" s="57"/>
      <c r="E7" s="58"/>
      <c r="F7" s="58"/>
      <c r="G7" s="58"/>
    </row>
    <row r="8" spans="1:7" ht="18" customHeight="1" x14ac:dyDescent="0.35">
      <c r="A8" s="37" t="s">
        <v>6</v>
      </c>
      <c r="B8" s="37">
        <v>20924</v>
      </c>
      <c r="C8" s="79" t="s">
        <v>1084</v>
      </c>
      <c r="D8" s="42"/>
      <c r="E8" s="39"/>
      <c r="F8" s="39"/>
      <c r="G8" s="58"/>
    </row>
    <row r="9" spans="1:7" ht="18" customHeight="1" x14ac:dyDescent="0.35">
      <c r="A9" s="37" t="s">
        <v>7</v>
      </c>
      <c r="B9" s="37">
        <v>20925</v>
      </c>
      <c r="C9" s="79" t="s">
        <v>1085</v>
      </c>
      <c r="D9" s="42"/>
      <c r="E9" s="39"/>
      <c r="F9" s="39"/>
      <c r="G9" s="39"/>
    </row>
    <row r="10" spans="1:7" ht="18" customHeight="1" x14ac:dyDescent="0.35">
      <c r="A10" s="37" t="s">
        <v>8</v>
      </c>
      <c r="B10" s="37">
        <v>20926</v>
      </c>
      <c r="C10" s="79" t="s">
        <v>1086</v>
      </c>
      <c r="D10" s="42"/>
      <c r="E10" s="39"/>
      <c r="F10" s="39"/>
      <c r="G10" s="39"/>
    </row>
    <row r="11" spans="1:7" ht="18" customHeight="1" x14ac:dyDescent="0.35">
      <c r="A11" s="37" t="s">
        <v>9</v>
      </c>
      <c r="B11" s="37">
        <v>20927</v>
      </c>
      <c r="C11" s="79" t="s">
        <v>1087</v>
      </c>
      <c r="D11" s="42"/>
      <c r="E11" s="39"/>
      <c r="F11" s="39"/>
      <c r="G11" s="39"/>
    </row>
    <row r="12" spans="1:7" ht="18" customHeight="1" x14ac:dyDescent="0.35">
      <c r="A12" s="37" t="s">
        <v>10</v>
      </c>
      <c r="B12" s="37">
        <v>20928</v>
      </c>
      <c r="C12" s="79" t="s">
        <v>1088</v>
      </c>
      <c r="D12" s="42"/>
      <c r="E12" s="39"/>
      <c r="F12" s="39"/>
      <c r="G12" s="39"/>
    </row>
    <row r="13" spans="1:7" ht="18" customHeight="1" x14ac:dyDescent="0.35">
      <c r="A13" s="37" t="s">
        <v>11</v>
      </c>
      <c r="B13" s="37">
        <v>20929</v>
      </c>
      <c r="C13" s="79" t="s">
        <v>1089</v>
      </c>
      <c r="D13" s="42"/>
      <c r="E13" s="39"/>
      <c r="F13" s="39"/>
      <c r="G13" s="39"/>
    </row>
    <row r="14" spans="1:7" ht="18" customHeight="1" x14ac:dyDescent="0.35">
      <c r="A14" s="37" t="s">
        <v>12</v>
      </c>
      <c r="B14" s="37">
        <v>20930</v>
      </c>
      <c r="C14" s="79" t="s">
        <v>1090</v>
      </c>
      <c r="D14" s="42"/>
      <c r="E14" s="39"/>
      <c r="F14" s="39"/>
      <c r="G14" s="39"/>
    </row>
    <row r="15" spans="1:7" ht="18" customHeight="1" x14ac:dyDescent="0.35">
      <c r="A15" s="37" t="s">
        <v>13</v>
      </c>
      <c r="B15" s="37">
        <v>20931</v>
      </c>
      <c r="C15" s="79" t="s">
        <v>1091</v>
      </c>
      <c r="D15" s="42"/>
      <c r="E15" s="39"/>
      <c r="F15" s="39"/>
      <c r="G15" s="39"/>
    </row>
    <row r="16" spans="1:7" ht="18" customHeight="1" x14ac:dyDescent="0.35">
      <c r="A16" s="37" t="s">
        <v>14</v>
      </c>
      <c r="B16" s="37">
        <v>20932</v>
      </c>
      <c r="C16" s="79" t="s">
        <v>1092</v>
      </c>
      <c r="D16" s="42"/>
      <c r="E16" s="39"/>
      <c r="F16" s="39"/>
      <c r="G16" s="39"/>
    </row>
    <row r="17" spans="1:7" ht="18" customHeight="1" x14ac:dyDescent="0.35">
      <c r="A17" s="37" t="s">
        <v>15</v>
      </c>
      <c r="B17" s="37">
        <v>20933</v>
      </c>
      <c r="C17" s="79" t="s">
        <v>1093</v>
      </c>
      <c r="D17" s="42"/>
      <c r="E17" s="39"/>
      <c r="F17" s="39"/>
      <c r="G17" s="39"/>
    </row>
    <row r="18" spans="1:7" ht="18" customHeight="1" x14ac:dyDescent="0.35">
      <c r="A18" s="37" t="s">
        <v>16</v>
      </c>
      <c r="B18" s="37">
        <v>20934</v>
      </c>
      <c r="C18" s="79" t="s">
        <v>1094</v>
      </c>
      <c r="D18" s="42"/>
      <c r="E18" s="39"/>
      <c r="F18" s="39"/>
      <c r="G18" s="39"/>
    </row>
    <row r="19" spans="1:7" ht="18" customHeight="1" x14ac:dyDescent="0.35">
      <c r="A19" s="37" t="s">
        <v>17</v>
      </c>
      <c r="B19" s="37">
        <v>20935</v>
      </c>
      <c r="C19" s="79" t="s">
        <v>1095</v>
      </c>
      <c r="D19" s="42"/>
      <c r="E19" s="39"/>
      <c r="F19" s="39"/>
      <c r="G19" s="39"/>
    </row>
    <row r="20" spans="1:7" ht="18" customHeight="1" x14ac:dyDescent="0.35">
      <c r="A20" s="37" t="s">
        <v>18</v>
      </c>
      <c r="B20" s="37">
        <v>20936</v>
      </c>
      <c r="C20" s="79" t="s">
        <v>1096</v>
      </c>
      <c r="D20" s="42"/>
      <c r="E20" s="39"/>
      <c r="F20" s="39"/>
      <c r="G20" s="79"/>
    </row>
    <row r="21" spans="1:7" ht="18" customHeight="1" x14ac:dyDescent="0.35">
      <c r="A21" s="37" t="s">
        <v>19</v>
      </c>
      <c r="B21" s="37">
        <v>20937</v>
      </c>
      <c r="C21" s="79" t="s">
        <v>1097</v>
      </c>
      <c r="D21" s="42"/>
      <c r="E21" s="39"/>
      <c r="F21" s="39"/>
      <c r="G21" s="39"/>
    </row>
    <row r="22" spans="1:7" ht="18" customHeight="1" x14ac:dyDescent="0.35">
      <c r="A22" s="37" t="s">
        <v>20</v>
      </c>
      <c r="B22" s="37">
        <v>20938</v>
      </c>
      <c r="C22" s="79" t="s">
        <v>1098</v>
      </c>
      <c r="D22" s="42"/>
      <c r="E22" s="39"/>
      <c r="F22" s="39"/>
      <c r="G22" s="39"/>
    </row>
    <row r="23" spans="1:7" ht="18" customHeight="1" x14ac:dyDescent="0.35">
      <c r="A23" s="37" t="s">
        <v>21</v>
      </c>
      <c r="B23" s="37">
        <v>20939</v>
      </c>
      <c r="C23" s="79" t="s">
        <v>1099</v>
      </c>
      <c r="D23" s="42"/>
      <c r="E23" s="39"/>
      <c r="F23" s="39"/>
      <c r="G23" s="39"/>
    </row>
    <row r="24" spans="1:7" ht="18" customHeight="1" x14ac:dyDescent="0.35">
      <c r="A24" s="37" t="s">
        <v>22</v>
      </c>
      <c r="B24" s="37">
        <v>20940</v>
      </c>
      <c r="C24" s="79" t="s">
        <v>1100</v>
      </c>
      <c r="D24" s="42"/>
      <c r="E24" s="39"/>
      <c r="F24" s="39"/>
      <c r="G24" s="39"/>
    </row>
    <row r="25" spans="1:7" ht="18" customHeight="1" x14ac:dyDescent="0.35">
      <c r="A25" s="37" t="s">
        <v>23</v>
      </c>
      <c r="B25" s="37">
        <v>20941</v>
      </c>
      <c r="C25" s="79" t="s">
        <v>1101</v>
      </c>
      <c r="D25" s="42"/>
      <c r="E25" s="39"/>
      <c r="F25" s="39"/>
      <c r="G25" s="39"/>
    </row>
    <row r="26" spans="1:7" ht="18" customHeight="1" x14ac:dyDescent="0.35">
      <c r="A26" s="37" t="s">
        <v>24</v>
      </c>
      <c r="B26" s="37">
        <v>20942</v>
      </c>
      <c r="C26" s="79" t="s">
        <v>1102</v>
      </c>
      <c r="D26" s="42"/>
      <c r="E26" s="39"/>
      <c r="F26" s="39"/>
      <c r="G26" s="39"/>
    </row>
    <row r="27" spans="1:7" ht="18" customHeight="1" x14ac:dyDescent="0.35">
      <c r="A27" s="37" t="s">
        <v>25</v>
      </c>
      <c r="B27" s="37">
        <v>20943</v>
      </c>
      <c r="C27" s="79" t="s">
        <v>1103</v>
      </c>
      <c r="D27" s="42"/>
      <c r="E27" s="39"/>
      <c r="F27" s="39"/>
      <c r="G27" s="39"/>
    </row>
    <row r="28" spans="1:7" ht="18" customHeight="1" x14ac:dyDescent="0.35">
      <c r="A28" s="37" t="s">
        <v>26</v>
      </c>
      <c r="B28" s="37">
        <v>20944</v>
      </c>
      <c r="C28" s="79" t="s">
        <v>1104</v>
      </c>
      <c r="D28" s="42"/>
      <c r="E28" s="39"/>
      <c r="F28" s="39"/>
      <c r="G28" s="39"/>
    </row>
    <row r="29" spans="1:7" ht="18" customHeight="1" x14ac:dyDescent="0.35">
      <c r="A29" s="37" t="s">
        <v>27</v>
      </c>
      <c r="B29" s="37">
        <v>20945</v>
      </c>
      <c r="C29" s="79" t="s">
        <v>1105</v>
      </c>
      <c r="D29" s="42"/>
      <c r="E29" s="39"/>
      <c r="F29" s="39"/>
      <c r="G29" s="39"/>
    </row>
    <row r="30" spans="1:7" ht="18" customHeight="1" x14ac:dyDescent="0.35">
      <c r="A30" s="37" t="s">
        <v>28</v>
      </c>
      <c r="B30" s="37">
        <v>20946</v>
      </c>
      <c r="C30" s="79" t="s">
        <v>1106</v>
      </c>
      <c r="D30" s="42"/>
      <c r="E30" s="39"/>
      <c r="F30" s="39"/>
      <c r="G30" s="39"/>
    </row>
    <row r="31" spans="1:7" ht="18" customHeight="1" x14ac:dyDescent="0.35">
      <c r="A31" s="125" t="s">
        <v>29</v>
      </c>
      <c r="B31" s="37">
        <v>20947</v>
      </c>
      <c r="C31" s="126" t="s">
        <v>1107</v>
      </c>
      <c r="D31" s="127"/>
      <c r="E31" s="75"/>
      <c r="F31" s="75"/>
      <c r="G31" s="75"/>
    </row>
    <row r="32" spans="1:7" ht="18" customHeight="1" x14ac:dyDescent="0.35">
      <c r="A32" s="37" t="s">
        <v>30</v>
      </c>
      <c r="B32" s="37">
        <v>20948</v>
      </c>
      <c r="C32" s="79" t="s">
        <v>1108</v>
      </c>
      <c r="D32" s="42"/>
      <c r="E32" s="39"/>
      <c r="F32" s="39"/>
      <c r="G32" s="39"/>
    </row>
    <row r="33" spans="1:7" ht="18" customHeight="1" x14ac:dyDescent="0.35">
      <c r="A33" s="37" t="s">
        <v>31</v>
      </c>
      <c r="B33" s="37">
        <v>20949</v>
      </c>
      <c r="C33" s="79" t="s">
        <v>1109</v>
      </c>
      <c r="D33" s="42"/>
      <c r="E33" s="39"/>
      <c r="F33" s="39"/>
      <c r="G33" s="39"/>
    </row>
    <row r="34" spans="1:7" ht="18" customHeight="1" x14ac:dyDescent="0.35">
      <c r="A34" s="37" t="s">
        <v>32</v>
      </c>
      <c r="B34" s="37">
        <v>20950</v>
      </c>
      <c r="C34" s="79" t="s">
        <v>1110</v>
      </c>
      <c r="D34" s="42"/>
      <c r="E34" s="39"/>
      <c r="F34" s="39"/>
      <c r="G34" s="39"/>
    </row>
    <row r="35" spans="1:7" ht="18" customHeight="1" x14ac:dyDescent="0.35">
      <c r="A35" s="37" t="s">
        <v>33</v>
      </c>
      <c r="B35" s="37">
        <v>20951</v>
      </c>
      <c r="C35" s="39" t="s">
        <v>1111</v>
      </c>
      <c r="D35" s="42"/>
      <c r="E35" s="39"/>
      <c r="F35" s="39"/>
      <c r="G35" s="39"/>
    </row>
    <row r="36" spans="1:7" ht="18" customHeight="1" x14ac:dyDescent="0.35">
      <c r="A36" s="37" t="s">
        <v>1116</v>
      </c>
      <c r="B36" s="37">
        <v>20952</v>
      </c>
      <c r="C36" s="39" t="s">
        <v>1112</v>
      </c>
      <c r="D36" s="42"/>
      <c r="E36" s="39"/>
      <c r="F36" s="39"/>
      <c r="G36" s="39"/>
    </row>
    <row r="37" spans="1:7" ht="18" customHeight="1" x14ac:dyDescent="0.35">
      <c r="A37" s="37" t="s">
        <v>1117</v>
      </c>
      <c r="B37" s="37">
        <v>20953</v>
      </c>
      <c r="C37" s="39" t="s">
        <v>1113</v>
      </c>
      <c r="D37" s="42"/>
      <c r="E37" s="39"/>
      <c r="F37" s="39"/>
      <c r="G37" s="39"/>
    </row>
    <row r="38" spans="1:7" ht="18" customHeight="1" x14ac:dyDescent="0.35">
      <c r="A38" s="37" t="s">
        <v>1118</v>
      </c>
      <c r="B38" s="37">
        <v>20954</v>
      </c>
      <c r="C38" s="39" t="s">
        <v>1114</v>
      </c>
      <c r="D38" s="42"/>
      <c r="E38" s="39"/>
      <c r="F38" s="39"/>
      <c r="G38" s="39"/>
    </row>
    <row r="39" spans="1:7" ht="18" customHeight="1" x14ac:dyDescent="0.35">
      <c r="A39" s="37" t="s">
        <v>1119</v>
      </c>
      <c r="B39" s="37">
        <v>20955</v>
      </c>
      <c r="C39" s="39" t="s">
        <v>1115</v>
      </c>
      <c r="D39" s="42"/>
      <c r="E39" s="39"/>
      <c r="F39" s="39"/>
      <c r="G39" s="39"/>
    </row>
    <row r="40" spans="1:7" ht="18" customHeight="1" x14ac:dyDescent="0.35">
      <c r="A40" s="44"/>
      <c r="B40" s="44"/>
      <c r="C40" s="124"/>
    </row>
    <row r="41" spans="1:7" ht="18" customHeight="1" x14ac:dyDescent="0.35">
      <c r="A41" s="44"/>
    </row>
    <row r="42" spans="1:7" ht="18" customHeight="1" x14ac:dyDescent="0.35">
      <c r="A42" s="44"/>
      <c r="B42" s="44"/>
      <c r="C42" s="124"/>
    </row>
    <row r="43" spans="1:7" ht="18" customHeight="1" x14ac:dyDescent="0.35">
      <c r="A43" s="44"/>
      <c r="B43" s="44"/>
      <c r="C43" s="124"/>
    </row>
    <row r="44" spans="1:7" ht="18" customHeight="1" x14ac:dyDescent="0.35">
      <c r="A44" s="44"/>
    </row>
    <row r="45" spans="1:7" ht="18" customHeight="1" x14ac:dyDescent="0.35">
      <c r="A45" s="44"/>
    </row>
    <row r="46" spans="1:7" ht="18" customHeight="1" x14ac:dyDescent="0.35">
      <c r="B46" s="210" t="s">
        <v>0</v>
      </c>
      <c r="C46" s="210"/>
      <c r="D46" s="210"/>
      <c r="E46" s="210"/>
      <c r="F46" s="210"/>
      <c r="G46" s="210"/>
    </row>
    <row r="47" spans="1:7" ht="18" customHeight="1" x14ac:dyDescent="0.35">
      <c r="B47" s="210" t="str">
        <f>CONCATENATE("รายชื่อนักเรียน  ",'สรุปจำนวน-นร.'!$B$2," ชั้นมัธยมศึกษาปีที่ 1/2")</f>
        <v>รายชื่อนักเรียน  ภาคเรียนที่ 1 ปีการศึกษา 2569 ชั้นมัธยมศึกษาปีที่ 1/2</v>
      </c>
      <c r="C47" s="210"/>
      <c r="D47" s="210"/>
      <c r="E47" s="210"/>
      <c r="F47" s="210"/>
      <c r="G47" s="210"/>
    </row>
    <row r="48" spans="1:7" ht="18" customHeight="1" x14ac:dyDescent="0.35">
      <c r="B48" s="210" t="str">
        <f>"ครูที่ปรึกษา : "&amp;ครูที่ปรึกษา!$D$7</f>
        <v xml:space="preserve">ครูที่ปรึกษา : 1. นางสาวฉัตรฏิญาภรณ์  อุปภา  2. นางสาวอนุธิดา  แก้วสีม่วง </v>
      </c>
      <c r="C48" s="210"/>
      <c r="D48" s="210"/>
      <c r="E48" s="210"/>
      <c r="F48" s="210"/>
      <c r="G48" s="210"/>
    </row>
    <row r="49" spans="1:7" ht="18" customHeight="1" x14ac:dyDescent="0.35">
      <c r="B49" s="209" t="str" cm="1">
        <f t="array" ref="B49">"ชาย  " &amp; SUM(COUNTIF(C51:C90,{"นาย","เด็กชาย"}&amp;"*")) &amp; "  คน     หญิง  " &amp; SUM(COUNTIF(C51:C90,{"นางสาว","เด็กหญิง"}&amp;"*")) &amp; "  คน     รวม  " &amp; COUNTA(C51:C90) &amp; "  คน"</f>
        <v>ชาย  14  คน     หญิง  19  คน     รวม  33  คน</v>
      </c>
      <c r="C49" s="209"/>
      <c r="D49" s="209"/>
      <c r="E49" s="209"/>
      <c r="F49" s="209"/>
      <c r="G49" s="209"/>
    </row>
    <row r="50" spans="1:7" s="56" customFormat="1" ht="18" customHeight="1" x14ac:dyDescent="0.35">
      <c r="A50" s="37" t="s">
        <v>1</v>
      </c>
      <c r="B50" s="37" t="s">
        <v>2</v>
      </c>
      <c r="C50" s="42" t="s">
        <v>34</v>
      </c>
      <c r="D50" s="42"/>
      <c r="E50" s="39"/>
      <c r="F50" s="39"/>
      <c r="G50" s="39"/>
    </row>
    <row r="51" spans="1:7" s="56" customFormat="1" ht="18" customHeight="1" x14ac:dyDescent="0.35">
      <c r="A51" s="46" t="s">
        <v>4</v>
      </c>
      <c r="B51" s="81">
        <v>20021</v>
      </c>
      <c r="C51" s="82" t="s">
        <v>148</v>
      </c>
      <c r="D51" s="57"/>
      <c r="E51" s="58"/>
      <c r="F51" s="58"/>
      <c r="G51" s="58"/>
    </row>
    <row r="52" spans="1:7" s="56" customFormat="1" ht="18" customHeight="1" x14ac:dyDescent="0.35">
      <c r="A52" s="46" t="s">
        <v>5</v>
      </c>
      <c r="B52" s="37">
        <v>20956</v>
      </c>
      <c r="C52" s="79" t="s">
        <v>1120</v>
      </c>
      <c r="D52" s="57"/>
      <c r="E52" s="58"/>
      <c r="F52" s="58"/>
      <c r="G52" s="58"/>
    </row>
    <row r="53" spans="1:7" s="56" customFormat="1" ht="18" customHeight="1" x14ac:dyDescent="0.35">
      <c r="A53" s="46" t="s">
        <v>6</v>
      </c>
      <c r="B53" s="37">
        <v>20957</v>
      </c>
      <c r="C53" s="79" t="s">
        <v>1121</v>
      </c>
      <c r="D53" s="57"/>
      <c r="E53" s="58"/>
      <c r="F53" s="58"/>
      <c r="G53" s="58"/>
    </row>
    <row r="54" spans="1:7" s="56" customFormat="1" ht="18" customHeight="1" x14ac:dyDescent="0.35">
      <c r="A54" s="37" t="s">
        <v>7</v>
      </c>
      <c r="B54" s="37">
        <v>20958</v>
      </c>
      <c r="C54" s="39" t="s">
        <v>1122</v>
      </c>
      <c r="D54" s="42"/>
      <c r="E54" s="58"/>
      <c r="F54" s="58"/>
      <c r="G54" s="58"/>
    </row>
    <row r="55" spans="1:7" ht="18" customHeight="1" x14ac:dyDescent="0.35">
      <c r="A55" s="37" t="s">
        <v>8</v>
      </c>
      <c r="B55" s="37">
        <v>20959</v>
      </c>
      <c r="C55" s="79" t="s">
        <v>1123</v>
      </c>
      <c r="D55" s="42"/>
      <c r="E55" s="39"/>
      <c r="F55" s="39"/>
      <c r="G55" s="39"/>
    </row>
    <row r="56" spans="1:7" ht="18" customHeight="1" x14ac:dyDescent="0.35">
      <c r="A56" s="37" t="s">
        <v>9</v>
      </c>
      <c r="B56" s="37">
        <v>20960</v>
      </c>
      <c r="C56" s="79" t="s">
        <v>1124</v>
      </c>
      <c r="D56" s="42"/>
      <c r="E56" s="39"/>
      <c r="F56" s="39"/>
      <c r="G56" s="39"/>
    </row>
    <row r="57" spans="1:7" ht="18" customHeight="1" x14ac:dyDescent="0.35">
      <c r="A57" s="37" t="s">
        <v>10</v>
      </c>
      <c r="B57" s="37">
        <v>20961</v>
      </c>
      <c r="C57" s="79" t="s">
        <v>1125</v>
      </c>
      <c r="D57" s="42"/>
      <c r="E57" s="39"/>
      <c r="F57" s="39"/>
      <c r="G57" s="39"/>
    </row>
    <row r="58" spans="1:7" ht="18" customHeight="1" x14ac:dyDescent="0.35">
      <c r="A58" s="37" t="s">
        <v>11</v>
      </c>
      <c r="B58" s="37">
        <v>20962</v>
      </c>
      <c r="C58" s="79" t="s">
        <v>1126</v>
      </c>
      <c r="D58" s="42"/>
      <c r="E58" s="39"/>
      <c r="F58" s="39"/>
      <c r="G58" s="39"/>
    </row>
    <row r="59" spans="1:7" ht="18" customHeight="1" x14ac:dyDescent="0.35">
      <c r="A59" s="37" t="s">
        <v>12</v>
      </c>
      <c r="B59" s="37">
        <v>20963</v>
      </c>
      <c r="C59" s="79" t="s">
        <v>1127</v>
      </c>
      <c r="D59" s="42"/>
      <c r="E59" s="39"/>
      <c r="F59" s="39"/>
      <c r="G59" s="39"/>
    </row>
    <row r="60" spans="1:7" ht="18" customHeight="1" x14ac:dyDescent="0.35">
      <c r="A60" s="37" t="s">
        <v>13</v>
      </c>
      <c r="B60" s="37">
        <v>20964</v>
      </c>
      <c r="C60" s="79" t="s">
        <v>1128</v>
      </c>
      <c r="D60" s="42"/>
      <c r="E60" s="39"/>
      <c r="F60" s="39"/>
      <c r="G60" s="39"/>
    </row>
    <row r="61" spans="1:7" ht="18" customHeight="1" x14ac:dyDescent="0.35">
      <c r="A61" s="37" t="s">
        <v>14</v>
      </c>
      <c r="B61" s="37">
        <v>20965</v>
      </c>
      <c r="C61" s="79" t="s">
        <v>1129</v>
      </c>
      <c r="D61" s="42"/>
      <c r="E61" s="39"/>
      <c r="F61" s="39"/>
      <c r="G61" s="39"/>
    </row>
    <row r="62" spans="1:7" ht="18" customHeight="1" x14ac:dyDescent="0.35">
      <c r="A62" s="37" t="s">
        <v>15</v>
      </c>
      <c r="B62" s="37">
        <v>20966</v>
      </c>
      <c r="C62" s="79" t="s">
        <v>1130</v>
      </c>
      <c r="D62" s="42"/>
      <c r="E62" s="39"/>
      <c r="F62" s="39"/>
      <c r="G62" s="39"/>
    </row>
    <row r="63" spans="1:7" ht="18" customHeight="1" x14ac:dyDescent="0.35">
      <c r="A63" s="37" t="s">
        <v>16</v>
      </c>
      <c r="B63" s="37">
        <v>20967</v>
      </c>
      <c r="C63" s="79" t="s">
        <v>1131</v>
      </c>
      <c r="D63" s="42"/>
      <c r="E63" s="39"/>
      <c r="F63" s="39"/>
      <c r="G63" s="39"/>
    </row>
    <row r="64" spans="1:7" ht="18" customHeight="1" x14ac:dyDescent="0.35">
      <c r="A64" s="37" t="s">
        <v>17</v>
      </c>
      <c r="B64" s="37">
        <v>20968</v>
      </c>
      <c r="C64" s="79" t="s">
        <v>1132</v>
      </c>
      <c r="D64" s="42"/>
      <c r="E64" s="39"/>
      <c r="F64" s="39"/>
      <c r="G64" s="39"/>
    </row>
    <row r="65" spans="1:7" ht="18" customHeight="1" x14ac:dyDescent="0.35">
      <c r="A65" s="125" t="s">
        <v>18</v>
      </c>
      <c r="B65" s="37">
        <v>20969</v>
      </c>
      <c r="C65" s="126" t="s">
        <v>1133</v>
      </c>
      <c r="D65" s="127"/>
      <c r="E65" s="75"/>
      <c r="F65" s="75"/>
      <c r="G65" s="75"/>
    </row>
    <row r="66" spans="1:7" ht="18" customHeight="1" x14ac:dyDescent="0.35">
      <c r="A66" s="37" t="s">
        <v>19</v>
      </c>
      <c r="B66" s="37">
        <v>20970</v>
      </c>
      <c r="C66" s="79" t="s">
        <v>1134</v>
      </c>
      <c r="D66" s="42"/>
      <c r="E66" s="39"/>
      <c r="F66" s="39"/>
      <c r="G66" s="39"/>
    </row>
    <row r="67" spans="1:7" ht="18" customHeight="1" x14ac:dyDescent="0.35">
      <c r="A67" s="37" t="s">
        <v>20</v>
      </c>
      <c r="B67" s="37">
        <v>20971</v>
      </c>
      <c r="C67" s="79" t="s">
        <v>1135</v>
      </c>
      <c r="D67" s="42"/>
      <c r="E67" s="39"/>
      <c r="F67" s="39"/>
      <c r="G67" s="39"/>
    </row>
    <row r="68" spans="1:7" ht="18" customHeight="1" x14ac:dyDescent="0.35">
      <c r="A68" s="37" t="s">
        <v>21</v>
      </c>
      <c r="B68" s="37">
        <v>20972</v>
      </c>
      <c r="C68" s="79" t="s">
        <v>1136</v>
      </c>
      <c r="D68" s="42"/>
      <c r="E68" s="39"/>
      <c r="F68" s="39"/>
      <c r="G68" s="39"/>
    </row>
    <row r="69" spans="1:7" ht="18" customHeight="1" x14ac:dyDescent="0.35">
      <c r="A69" s="37" t="s">
        <v>22</v>
      </c>
      <c r="B69" s="37">
        <v>20973</v>
      </c>
      <c r="C69" s="79" t="s">
        <v>1137</v>
      </c>
      <c r="D69" s="42"/>
      <c r="E69" s="39"/>
      <c r="F69" s="39"/>
      <c r="G69" s="39"/>
    </row>
    <row r="70" spans="1:7" ht="18" customHeight="1" x14ac:dyDescent="0.35">
      <c r="A70" s="37" t="s">
        <v>23</v>
      </c>
      <c r="B70" s="37">
        <v>20974</v>
      </c>
      <c r="C70" s="79" t="s">
        <v>1138</v>
      </c>
      <c r="D70" s="42"/>
      <c r="E70" s="39"/>
      <c r="F70" s="39"/>
      <c r="G70" s="39"/>
    </row>
    <row r="71" spans="1:7" ht="18" customHeight="1" x14ac:dyDescent="0.35">
      <c r="A71" s="37" t="s">
        <v>24</v>
      </c>
      <c r="B71" s="37">
        <v>20975</v>
      </c>
      <c r="C71" s="79" t="s">
        <v>1139</v>
      </c>
      <c r="D71" s="42"/>
      <c r="E71" s="39"/>
      <c r="F71" s="39"/>
      <c r="G71" s="39"/>
    </row>
    <row r="72" spans="1:7" ht="18" customHeight="1" x14ac:dyDescent="0.35">
      <c r="A72" s="37" t="s">
        <v>25</v>
      </c>
      <c r="B72" s="37">
        <v>20976</v>
      </c>
      <c r="C72" s="79" t="s">
        <v>1140</v>
      </c>
      <c r="D72" s="42"/>
      <c r="E72" s="39"/>
      <c r="F72" s="39"/>
      <c r="G72" s="39"/>
    </row>
    <row r="73" spans="1:7" ht="18" customHeight="1" x14ac:dyDescent="0.35">
      <c r="A73" s="37" t="s">
        <v>26</v>
      </c>
      <c r="B73" s="37">
        <v>20977</v>
      </c>
      <c r="C73" s="79" t="s">
        <v>1141</v>
      </c>
      <c r="D73" s="42"/>
      <c r="E73" s="39"/>
      <c r="F73" s="39"/>
      <c r="G73" s="39"/>
    </row>
    <row r="74" spans="1:7" ht="18" customHeight="1" x14ac:dyDescent="0.35">
      <c r="A74" s="37" t="s">
        <v>27</v>
      </c>
      <c r="B74" s="37">
        <v>20978</v>
      </c>
      <c r="C74" s="79" t="s">
        <v>1142</v>
      </c>
      <c r="D74" s="42"/>
      <c r="E74" s="39"/>
      <c r="F74" s="39"/>
      <c r="G74" s="39"/>
    </row>
    <row r="75" spans="1:7" ht="18" customHeight="1" x14ac:dyDescent="0.35">
      <c r="A75" s="37" t="s">
        <v>28</v>
      </c>
      <c r="B75" s="37">
        <v>20979</v>
      </c>
      <c r="C75" s="39" t="s">
        <v>1143</v>
      </c>
      <c r="D75" s="42"/>
      <c r="E75" s="39"/>
      <c r="F75" s="39"/>
      <c r="G75" s="39"/>
    </row>
    <row r="76" spans="1:7" ht="18" customHeight="1" x14ac:dyDescent="0.35">
      <c r="A76" s="37" t="s">
        <v>29</v>
      </c>
      <c r="B76" s="37">
        <v>20980</v>
      </c>
      <c r="C76" s="39" t="s">
        <v>1144</v>
      </c>
      <c r="D76" s="42"/>
      <c r="E76" s="39"/>
      <c r="F76" s="39"/>
      <c r="G76" s="39"/>
    </row>
    <row r="77" spans="1:7" ht="18" customHeight="1" x14ac:dyDescent="0.35">
      <c r="A77" s="37" t="s">
        <v>30</v>
      </c>
      <c r="B77" s="37">
        <v>20981</v>
      </c>
      <c r="C77" s="39" t="s">
        <v>1145</v>
      </c>
      <c r="D77" s="42"/>
      <c r="E77" s="39"/>
      <c r="F77" s="39"/>
      <c r="G77" s="39"/>
    </row>
    <row r="78" spans="1:7" ht="18" customHeight="1" x14ac:dyDescent="0.35">
      <c r="A78" s="37" t="s">
        <v>31</v>
      </c>
      <c r="B78" s="37">
        <v>20982</v>
      </c>
      <c r="C78" s="39" t="s">
        <v>1146</v>
      </c>
      <c r="D78" s="42"/>
      <c r="E78" s="39"/>
      <c r="F78" s="39"/>
      <c r="G78" s="39"/>
    </row>
    <row r="79" spans="1:7" ht="18" customHeight="1" x14ac:dyDescent="0.35">
      <c r="A79" s="37" t="s">
        <v>32</v>
      </c>
      <c r="B79" s="37">
        <v>20983</v>
      </c>
      <c r="C79" s="39" t="s">
        <v>1147</v>
      </c>
      <c r="D79" s="42"/>
      <c r="E79" s="39"/>
      <c r="F79" s="39"/>
      <c r="G79" s="39"/>
    </row>
    <row r="80" spans="1:7" ht="18" customHeight="1" x14ac:dyDescent="0.35">
      <c r="A80" s="37" t="s">
        <v>33</v>
      </c>
      <c r="B80" s="37">
        <v>20984</v>
      </c>
      <c r="C80" s="79" t="s">
        <v>1148</v>
      </c>
      <c r="D80" s="42"/>
      <c r="E80" s="39"/>
      <c r="F80" s="39"/>
      <c r="G80" s="39"/>
    </row>
    <row r="81" spans="1:7" ht="18" customHeight="1" x14ac:dyDescent="0.35">
      <c r="A81" s="37" t="s">
        <v>1116</v>
      </c>
      <c r="B81" s="37">
        <v>20985</v>
      </c>
      <c r="C81" s="39" t="s">
        <v>1149</v>
      </c>
      <c r="D81" s="42"/>
      <c r="E81" s="39"/>
      <c r="F81" s="39"/>
      <c r="G81" s="39"/>
    </row>
    <row r="82" spans="1:7" ht="18" customHeight="1" x14ac:dyDescent="0.35">
      <c r="A82" s="37" t="s">
        <v>1117</v>
      </c>
      <c r="B82" s="37">
        <v>20986</v>
      </c>
      <c r="C82" s="39" t="s">
        <v>1150</v>
      </c>
      <c r="D82" s="42"/>
      <c r="E82" s="39"/>
      <c r="F82" s="39"/>
      <c r="G82" s="192"/>
    </row>
    <row r="83" spans="1:7" ht="18" customHeight="1" x14ac:dyDescent="0.35">
      <c r="A83" s="37">
        <v>33</v>
      </c>
      <c r="B83" s="42">
        <v>21234</v>
      </c>
      <c r="C83" s="39" t="s">
        <v>1498</v>
      </c>
      <c r="D83" s="42"/>
      <c r="E83" s="39"/>
      <c r="F83" s="39"/>
      <c r="G83" s="39"/>
    </row>
    <row r="84" spans="1:7" ht="18" customHeight="1" x14ac:dyDescent="0.35">
      <c r="A84" s="44"/>
      <c r="B84" s="33"/>
    </row>
    <row r="85" spans="1:7" ht="18" customHeight="1" x14ac:dyDescent="0.35">
      <c r="A85" s="44"/>
    </row>
    <row r="86" spans="1:7" ht="18" customHeight="1" x14ac:dyDescent="0.35">
      <c r="A86" s="44"/>
      <c r="B86" s="44"/>
      <c r="C86" s="124"/>
    </row>
    <row r="87" spans="1:7" ht="18" customHeight="1" x14ac:dyDescent="0.35">
      <c r="A87" s="44"/>
      <c r="B87" s="44"/>
      <c r="C87" s="124"/>
    </row>
    <row r="88" spans="1:7" ht="18" customHeight="1" x14ac:dyDescent="0.35">
      <c r="A88" s="44"/>
      <c r="G88" s="53"/>
    </row>
    <row r="89" spans="1:7" ht="18" customHeight="1" x14ac:dyDescent="0.35">
      <c r="A89" s="44"/>
      <c r="G89" s="53"/>
    </row>
    <row r="90" spans="1:7" ht="18" customHeight="1" x14ac:dyDescent="0.35">
      <c r="A90" s="44"/>
      <c r="B90" s="44"/>
      <c r="C90" s="124"/>
      <c r="G90" s="53"/>
    </row>
    <row r="91" spans="1:7" ht="18" customHeight="1" x14ac:dyDescent="0.35">
      <c r="B91" s="210" t="s">
        <v>0</v>
      </c>
      <c r="C91" s="210"/>
      <c r="D91" s="210"/>
      <c r="E91" s="210"/>
      <c r="F91" s="210"/>
      <c r="G91" s="210"/>
    </row>
    <row r="92" spans="1:7" ht="18" customHeight="1" x14ac:dyDescent="0.35">
      <c r="B92" s="210" t="str">
        <f>CONCATENATE("รายชื่อนักเรียน  ",'สรุปจำนวน-นร.'!$B$2," ชั้นมัธยมศึกษาปีที่ 1/3")</f>
        <v>รายชื่อนักเรียน  ภาคเรียนที่ 1 ปีการศึกษา 2569 ชั้นมัธยมศึกษาปีที่ 1/3</v>
      </c>
      <c r="C92" s="210"/>
      <c r="D92" s="210"/>
      <c r="E92" s="210"/>
      <c r="F92" s="210"/>
      <c r="G92" s="210"/>
    </row>
    <row r="93" spans="1:7" ht="18" customHeight="1" x14ac:dyDescent="0.35">
      <c r="B93" s="210" t="str">
        <f>"ครูที่ปรึกษา : "&amp;ครูที่ปรึกษา!$D$8</f>
        <v>ครูที่ปรึกษา : 1. นางจิราพร  เครือแวงมน 2. นางสาววรรณประภา   ธานี</v>
      </c>
      <c r="C93" s="210"/>
      <c r="D93" s="210"/>
      <c r="E93" s="210"/>
      <c r="F93" s="210"/>
      <c r="G93" s="210"/>
    </row>
    <row r="94" spans="1:7" s="56" customFormat="1" ht="18" customHeight="1" x14ac:dyDescent="0.35">
      <c r="A94" s="33"/>
      <c r="B94" s="209" t="str" cm="1">
        <f t="array" ref="B94">"ชาย  " &amp; SUM(COUNTIF(C96:C135,{"นาย","เด็กชาย"}&amp;"*")) &amp; "  คน     หญิง  " &amp; SUM(COUNTIF(C96:C135,{"นางสาว","เด็กหญิง"}&amp;"*")) &amp; "  คน     รวม  " &amp; COUNTA(C96:C135) &amp; "  คน"</f>
        <v>ชาย  14  คน     หญิง  19  คน     รวม  33  คน</v>
      </c>
      <c r="C94" s="209"/>
      <c r="D94" s="209"/>
      <c r="E94" s="209"/>
      <c r="F94" s="209"/>
      <c r="G94" s="209"/>
    </row>
    <row r="95" spans="1:7" s="56" customFormat="1" ht="18" customHeight="1" x14ac:dyDescent="0.35">
      <c r="A95" s="37" t="s">
        <v>1</v>
      </c>
      <c r="B95" s="37" t="s">
        <v>2</v>
      </c>
      <c r="C95" s="42" t="s">
        <v>34</v>
      </c>
      <c r="D95" s="42"/>
      <c r="E95" s="39"/>
      <c r="F95" s="39"/>
      <c r="G95" s="39"/>
    </row>
    <row r="96" spans="1:7" ht="18" customHeight="1" x14ac:dyDescent="0.35">
      <c r="A96" s="46" t="s">
        <v>4</v>
      </c>
      <c r="B96" s="81">
        <v>20591</v>
      </c>
      <c r="C96" s="58" t="s">
        <v>683</v>
      </c>
      <c r="D96" s="57"/>
      <c r="E96" s="58"/>
      <c r="F96" s="58"/>
      <c r="G96" s="58"/>
    </row>
    <row r="97" spans="1:7" s="56" customFormat="1" ht="18" customHeight="1" x14ac:dyDescent="0.35">
      <c r="A97" s="37" t="s">
        <v>5</v>
      </c>
      <c r="B97" s="81">
        <v>20585</v>
      </c>
      <c r="C97" s="58" t="s">
        <v>659</v>
      </c>
      <c r="D97" s="57"/>
      <c r="E97" s="58"/>
      <c r="F97" s="58"/>
      <c r="G97" s="58"/>
    </row>
    <row r="98" spans="1:7" ht="18" customHeight="1" x14ac:dyDescent="0.35">
      <c r="A98" s="59">
        <v>3</v>
      </c>
      <c r="B98" s="37">
        <v>20987</v>
      </c>
      <c r="C98" s="79" t="s">
        <v>1151</v>
      </c>
      <c r="D98" s="57"/>
      <c r="E98" s="58"/>
      <c r="F98" s="58"/>
      <c r="G98" s="58"/>
    </row>
    <row r="99" spans="1:7" ht="18" customHeight="1" x14ac:dyDescent="0.35">
      <c r="A99" s="35">
        <v>4</v>
      </c>
      <c r="B99" s="37">
        <v>20988</v>
      </c>
      <c r="C99" s="79" t="s">
        <v>1152</v>
      </c>
      <c r="D99" s="42"/>
      <c r="E99" s="39"/>
      <c r="F99" s="39"/>
      <c r="G99" s="39"/>
    </row>
    <row r="100" spans="1:7" ht="18" customHeight="1" x14ac:dyDescent="0.35">
      <c r="A100" s="35">
        <v>5</v>
      </c>
      <c r="B100" s="37">
        <v>20989</v>
      </c>
      <c r="C100" s="79" t="s">
        <v>1153</v>
      </c>
      <c r="D100" s="42"/>
      <c r="E100" s="39"/>
      <c r="F100" s="39"/>
      <c r="G100" s="39"/>
    </row>
    <row r="101" spans="1:7" ht="18" customHeight="1" x14ac:dyDescent="0.35">
      <c r="A101" s="35">
        <v>6</v>
      </c>
      <c r="B101" s="37">
        <v>20990</v>
      </c>
      <c r="C101" s="79" t="s">
        <v>1154</v>
      </c>
      <c r="D101" s="42"/>
      <c r="E101" s="39"/>
      <c r="F101" s="39"/>
      <c r="G101" s="39"/>
    </row>
    <row r="102" spans="1:7" ht="18" customHeight="1" x14ac:dyDescent="0.35">
      <c r="A102" s="35">
        <v>7</v>
      </c>
      <c r="B102" s="37">
        <v>20991</v>
      </c>
      <c r="C102" s="79" t="s">
        <v>1155</v>
      </c>
      <c r="D102" s="42"/>
      <c r="E102" s="39"/>
      <c r="F102" s="39"/>
      <c r="G102" s="39"/>
    </row>
    <row r="103" spans="1:7" ht="18" customHeight="1" x14ac:dyDescent="0.35">
      <c r="A103" s="35">
        <v>8</v>
      </c>
      <c r="B103" s="37">
        <v>20992</v>
      </c>
      <c r="C103" s="79" t="s">
        <v>1156</v>
      </c>
      <c r="D103" s="42"/>
      <c r="E103" s="39"/>
      <c r="F103" s="39"/>
      <c r="G103" s="39"/>
    </row>
    <row r="104" spans="1:7" ht="18" customHeight="1" x14ac:dyDescent="0.35">
      <c r="A104" s="35">
        <v>9</v>
      </c>
      <c r="B104" s="37">
        <v>20993</v>
      </c>
      <c r="C104" s="79" t="s">
        <v>1157</v>
      </c>
      <c r="D104" s="42"/>
      <c r="E104" s="39"/>
      <c r="F104" s="39"/>
      <c r="G104" s="39"/>
    </row>
    <row r="105" spans="1:7" ht="18" customHeight="1" x14ac:dyDescent="0.35">
      <c r="A105" s="35">
        <v>10</v>
      </c>
      <c r="B105" s="37">
        <v>20994</v>
      </c>
      <c r="C105" s="79" t="s">
        <v>1158</v>
      </c>
      <c r="D105" s="42"/>
      <c r="E105" s="39"/>
      <c r="F105" s="39"/>
      <c r="G105" s="39"/>
    </row>
    <row r="106" spans="1:7" ht="18" customHeight="1" x14ac:dyDescent="0.35">
      <c r="A106" s="35">
        <v>11</v>
      </c>
      <c r="B106" s="37">
        <v>20995</v>
      </c>
      <c r="C106" s="79" t="s">
        <v>1159</v>
      </c>
      <c r="D106" s="42"/>
      <c r="E106" s="39"/>
      <c r="F106" s="39"/>
      <c r="G106" s="39"/>
    </row>
    <row r="107" spans="1:7" ht="18" customHeight="1" x14ac:dyDescent="0.35">
      <c r="A107" s="35">
        <v>12</v>
      </c>
      <c r="B107" s="37">
        <v>20996</v>
      </c>
      <c r="C107" s="79" t="s">
        <v>1160</v>
      </c>
      <c r="D107" s="42"/>
      <c r="E107" s="39"/>
      <c r="F107" s="39"/>
      <c r="G107" s="39"/>
    </row>
    <row r="108" spans="1:7" ht="18" customHeight="1" x14ac:dyDescent="0.35">
      <c r="A108" s="35">
        <v>13</v>
      </c>
      <c r="B108" s="37">
        <v>20997</v>
      </c>
      <c r="C108" s="79" t="s">
        <v>1161</v>
      </c>
      <c r="D108" s="42"/>
      <c r="E108" s="39"/>
      <c r="F108" s="39"/>
      <c r="G108" s="39"/>
    </row>
    <row r="109" spans="1:7" ht="18" customHeight="1" x14ac:dyDescent="0.35">
      <c r="A109" s="35">
        <v>14</v>
      </c>
      <c r="B109" s="37">
        <v>20998</v>
      </c>
      <c r="C109" s="79" t="s">
        <v>1162</v>
      </c>
      <c r="D109" s="42"/>
      <c r="E109" s="39"/>
      <c r="F109" s="39"/>
      <c r="G109" s="39"/>
    </row>
    <row r="110" spans="1:7" ht="18" customHeight="1" x14ac:dyDescent="0.35">
      <c r="A110" s="35">
        <v>15</v>
      </c>
      <c r="B110" s="37">
        <v>20999</v>
      </c>
      <c r="C110" s="79" t="s">
        <v>1163</v>
      </c>
      <c r="D110" s="42"/>
      <c r="E110" s="39"/>
      <c r="F110" s="39"/>
      <c r="G110" s="39"/>
    </row>
    <row r="111" spans="1:7" ht="18" customHeight="1" x14ac:dyDescent="0.35">
      <c r="A111" s="35">
        <v>16</v>
      </c>
      <c r="B111" s="37">
        <v>21000</v>
      </c>
      <c r="C111" s="79" t="s">
        <v>1164</v>
      </c>
      <c r="D111" s="42"/>
      <c r="E111" s="39"/>
      <c r="F111" s="39"/>
      <c r="G111" s="39"/>
    </row>
    <row r="112" spans="1:7" ht="18" customHeight="1" x14ac:dyDescent="0.35">
      <c r="A112" s="35">
        <v>17</v>
      </c>
      <c r="B112" s="37">
        <v>21001</v>
      </c>
      <c r="C112" s="79" t="s">
        <v>1165</v>
      </c>
      <c r="D112" s="42"/>
      <c r="E112" s="39"/>
      <c r="F112" s="39"/>
      <c r="G112" s="39"/>
    </row>
    <row r="113" spans="1:7" ht="18" customHeight="1" x14ac:dyDescent="0.35">
      <c r="A113" s="35">
        <v>18</v>
      </c>
      <c r="B113" s="37">
        <v>21002</v>
      </c>
      <c r="C113" s="79" t="s">
        <v>1166</v>
      </c>
      <c r="D113" s="42"/>
      <c r="E113" s="39"/>
      <c r="F113" s="39"/>
      <c r="G113" s="39"/>
    </row>
    <row r="114" spans="1:7" ht="18" customHeight="1" x14ac:dyDescent="0.35">
      <c r="A114" s="35">
        <v>19</v>
      </c>
      <c r="B114" s="37">
        <v>21003</v>
      </c>
      <c r="C114" s="79" t="s">
        <v>1167</v>
      </c>
      <c r="D114" s="42"/>
      <c r="E114" s="39"/>
      <c r="F114" s="39"/>
      <c r="G114" s="39"/>
    </row>
    <row r="115" spans="1:7" ht="18" customHeight="1" x14ac:dyDescent="0.35">
      <c r="A115" s="35">
        <v>20</v>
      </c>
      <c r="B115" s="37">
        <v>21004</v>
      </c>
      <c r="C115" s="79" t="s">
        <v>1168</v>
      </c>
      <c r="D115" s="42"/>
      <c r="E115" s="39"/>
      <c r="F115" s="39"/>
      <c r="G115" s="39"/>
    </row>
    <row r="116" spans="1:7" ht="18" customHeight="1" x14ac:dyDescent="0.35">
      <c r="A116" s="35">
        <v>21</v>
      </c>
      <c r="B116" s="37">
        <v>21005</v>
      </c>
      <c r="C116" s="79" t="s">
        <v>1169</v>
      </c>
      <c r="D116" s="42"/>
      <c r="E116" s="39"/>
      <c r="F116" s="39"/>
      <c r="G116" s="39"/>
    </row>
    <row r="117" spans="1:7" ht="18" customHeight="1" x14ac:dyDescent="0.35">
      <c r="A117" s="35">
        <v>22</v>
      </c>
      <c r="B117" s="37">
        <v>21006</v>
      </c>
      <c r="C117" s="79" t="s">
        <v>1170</v>
      </c>
      <c r="D117" s="42"/>
      <c r="E117" s="39"/>
      <c r="F117" s="39"/>
      <c r="G117" s="39"/>
    </row>
    <row r="118" spans="1:7" ht="18" customHeight="1" x14ac:dyDescent="0.35">
      <c r="A118" s="35">
        <v>23</v>
      </c>
      <c r="B118" s="37">
        <v>21007</v>
      </c>
      <c r="C118" s="79" t="s">
        <v>1171</v>
      </c>
      <c r="D118" s="42"/>
      <c r="E118" s="39"/>
      <c r="F118" s="39"/>
      <c r="G118" s="39"/>
    </row>
    <row r="119" spans="1:7" ht="18" customHeight="1" x14ac:dyDescent="0.35">
      <c r="A119" s="35">
        <v>24</v>
      </c>
      <c r="B119" s="37">
        <v>21008</v>
      </c>
      <c r="C119" s="79" t="s">
        <v>1172</v>
      </c>
      <c r="D119" s="42"/>
      <c r="E119" s="39"/>
      <c r="F119" s="39"/>
      <c r="G119" s="39"/>
    </row>
    <row r="120" spans="1:7" ht="18" customHeight="1" x14ac:dyDescent="0.35">
      <c r="A120" s="35">
        <v>25</v>
      </c>
      <c r="B120" s="37">
        <v>21009</v>
      </c>
      <c r="C120" s="79" t="s">
        <v>1173</v>
      </c>
      <c r="D120" s="42"/>
      <c r="E120" s="39"/>
      <c r="F120" s="39"/>
      <c r="G120" s="39"/>
    </row>
    <row r="121" spans="1:7" ht="18" customHeight="1" x14ac:dyDescent="0.35">
      <c r="A121" s="35">
        <v>26</v>
      </c>
      <c r="B121" s="37">
        <v>21010</v>
      </c>
      <c r="C121" s="79" t="s">
        <v>1174</v>
      </c>
      <c r="D121" s="42"/>
      <c r="E121" s="39"/>
      <c r="F121" s="39"/>
      <c r="G121" s="39"/>
    </row>
    <row r="122" spans="1:7" ht="18" customHeight="1" x14ac:dyDescent="0.35">
      <c r="A122" s="35">
        <v>27</v>
      </c>
      <c r="B122" s="37">
        <v>21011</v>
      </c>
      <c r="C122" s="39" t="s">
        <v>1175</v>
      </c>
      <c r="D122" s="42"/>
      <c r="E122" s="39"/>
      <c r="F122" s="39"/>
      <c r="G122" s="39"/>
    </row>
    <row r="123" spans="1:7" s="56" customFormat="1" ht="18" customHeight="1" x14ac:dyDescent="0.35">
      <c r="A123" s="42">
        <v>28</v>
      </c>
      <c r="B123" s="37">
        <v>21012</v>
      </c>
      <c r="C123" s="39" t="s">
        <v>1176</v>
      </c>
      <c r="D123" s="42"/>
      <c r="E123" s="58"/>
      <c r="F123" s="58"/>
      <c r="G123" s="58"/>
    </row>
    <row r="124" spans="1:7" ht="18" customHeight="1" x14ac:dyDescent="0.35">
      <c r="A124" s="35">
        <v>29</v>
      </c>
      <c r="B124" s="37">
        <v>21013</v>
      </c>
      <c r="C124" s="39" t="s">
        <v>1177</v>
      </c>
      <c r="D124" s="42"/>
      <c r="E124" s="39"/>
      <c r="F124" s="39"/>
      <c r="G124" s="39"/>
    </row>
    <row r="125" spans="1:7" ht="18" customHeight="1" x14ac:dyDescent="0.35">
      <c r="A125" s="42">
        <v>30</v>
      </c>
      <c r="B125" s="37">
        <v>21014</v>
      </c>
      <c r="C125" s="39" t="s">
        <v>1178</v>
      </c>
      <c r="D125" s="42"/>
      <c r="E125" s="39"/>
      <c r="F125" s="39"/>
      <c r="G125" s="39"/>
    </row>
    <row r="126" spans="1:7" ht="18" customHeight="1" x14ac:dyDescent="0.35">
      <c r="A126" s="35">
        <v>31</v>
      </c>
      <c r="B126" s="37">
        <v>21015</v>
      </c>
      <c r="C126" s="39" t="s">
        <v>1179</v>
      </c>
      <c r="D126" s="42"/>
      <c r="E126" s="39"/>
      <c r="F126" s="39"/>
      <c r="G126" s="39"/>
    </row>
    <row r="127" spans="1:7" ht="18" customHeight="1" x14ac:dyDescent="0.35">
      <c r="A127" s="42">
        <v>32</v>
      </c>
      <c r="B127" s="37">
        <v>21016</v>
      </c>
      <c r="C127" s="39" t="s">
        <v>1180</v>
      </c>
      <c r="D127" s="42"/>
      <c r="E127" s="39"/>
      <c r="F127" s="39"/>
      <c r="G127" s="39"/>
    </row>
    <row r="128" spans="1:7" ht="18" customHeight="1" x14ac:dyDescent="0.35">
      <c r="A128" s="35">
        <v>33</v>
      </c>
      <c r="B128" s="37">
        <v>21017</v>
      </c>
      <c r="C128" s="39" t="s">
        <v>1181</v>
      </c>
      <c r="D128" s="42"/>
      <c r="E128" s="39"/>
      <c r="F128" s="39"/>
      <c r="G128" s="39"/>
    </row>
    <row r="129" spans="1:7" ht="18" customHeight="1" x14ac:dyDescent="0.35">
      <c r="A129" s="30"/>
      <c r="B129" s="44"/>
      <c r="C129" s="124"/>
    </row>
    <row r="130" spans="1:7" ht="18" customHeight="1" x14ac:dyDescent="0.35">
      <c r="A130" s="30"/>
    </row>
    <row r="131" spans="1:7" ht="18" customHeight="1" x14ac:dyDescent="0.35">
      <c r="A131" s="30"/>
    </row>
    <row r="132" spans="1:7" ht="18" customHeight="1" x14ac:dyDescent="0.35">
      <c r="A132" s="44"/>
      <c r="D132" s="77"/>
      <c r="E132" s="56"/>
      <c r="F132" s="56"/>
      <c r="G132" s="56"/>
    </row>
    <row r="133" spans="1:7" ht="18" customHeight="1" x14ac:dyDescent="0.35">
      <c r="A133" s="44"/>
    </row>
    <row r="134" spans="1:7" ht="18" customHeight="1" x14ac:dyDescent="0.35">
      <c r="A134" s="44"/>
    </row>
    <row r="135" spans="1:7" ht="18" customHeight="1" x14ac:dyDescent="0.35">
      <c r="A135" s="44"/>
      <c r="B135" s="44"/>
      <c r="C135" s="124"/>
    </row>
    <row r="136" spans="1:7" ht="18" customHeight="1" x14ac:dyDescent="0.35">
      <c r="B136" s="210" t="s">
        <v>0</v>
      </c>
      <c r="C136" s="210"/>
      <c r="D136" s="210"/>
      <c r="E136" s="210"/>
      <c r="F136" s="210"/>
      <c r="G136" s="210"/>
    </row>
    <row r="137" spans="1:7" ht="18" customHeight="1" x14ac:dyDescent="0.35">
      <c r="B137" s="210" t="str">
        <f>CONCATENATE("รายชื่อนักเรียน  ",'สรุปจำนวน-นร.'!$B$2," ชั้นมัธยมศึกษาปีที่ 1/4")</f>
        <v>รายชื่อนักเรียน  ภาคเรียนที่ 1 ปีการศึกษา 2569 ชั้นมัธยมศึกษาปีที่ 1/4</v>
      </c>
      <c r="C137" s="210"/>
      <c r="D137" s="210"/>
      <c r="E137" s="210"/>
      <c r="F137" s="210"/>
      <c r="G137" s="210"/>
    </row>
    <row r="138" spans="1:7" s="56" customFormat="1" ht="18" customHeight="1" x14ac:dyDescent="0.35">
      <c r="A138" s="33"/>
      <c r="B138" s="210" t="str">
        <f>"ครูที่ปรึกษา : "&amp;ครูที่ปรึกษา!$D$9</f>
        <v xml:space="preserve">ครูที่ปรึกษา : 1. นางสาวอภิญญา  ภูปัง 2. นางสาวศศิธร  อัศวภูมิ  </v>
      </c>
      <c r="C138" s="210"/>
      <c r="D138" s="210"/>
      <c r="E138" s="210"/>
      <c r="F138" s="210"/>
      <c r="G138" s="210"/>
    </row>
    <row r="139" spans="1:7" s="56" customFormat="1" ht="18" customHeight="1" x14ac:dyDescent="0.35">
      <c r="A139" s="33"/>
      <c r="B139" s="209" t="str" cm="1">
        <f t="array" ref="B139">"ชาย  " &amp; SUM(COUNTIF(C141:C180,{"นาย","เด็กชาย"}&amp;"*")) &amp; "  คน     หญิง  " &amp; SUM(COUNTIF(C141:C180,{"นางสาว","เด็กหญิง"}&amp;"*")) &amp; "  คน     รวม  " &amp; COUNTA(C141:C180) &amp; "  คน"</f>
        <v>ชาย  19  คน     หญิง  12  คน     รวม  31  คน</v>
      </c>
      <c r="C139" s="209"/>
      <c r="D139" s="209"/>
      <c r="E139" s="209"/>
      <c r="F139" s="209"/>
      <c r="G139" s="209"/>
    </row>
    <row r="140" spans="1:7" ht="18" customHeight="1" x14ac:dyDescent="0.35">
      <c r="A140" s="37" t="s">
        <v>1</v>
      </c>
      <c r="B140" s="37" t="s">
        <v>2</v>
      </c>
      <c r="C140" s="42" t="s">
        <v>34</v>
      </c>
      <c r="D140" s="42"/>
      <c r="E140" s="39"/>
      <c r="F140" s="39"/>
      <c r="G140" s="39"/>
    </row>
    <row r="141" spans="1:7" ht="18" customHeight="1" x14ac:dyDescent="0.35">
      <c r="A141" s="37" t="s">
        <v>4</v>
      </c>
      <c r="B141" s="81">
        <v>20620</v>
      </c>
      <c r="C141" s="58" t="s">
        <v>691</v>
      </c>
      <c r="D141" s="57"/>
      <c r="E141" s="58"/>
      <c r="F141" s="58"/>
      <c r="G141" s="58"/>
    </row>
    <row r="142" spans="1:7" ht="18" customHeight="1" x14ac:dyDescent="0.35">
      <c r="A142" s="37" t="s">
        <v>5</v>
      </c>
      <c r="B142" s="37">
        <v>21018</v>
      </c>
      <c r="C142" s="79" t="s">
        <v>1182</v>
      </c>
      <c r="D142" s="57"/>
      <c r="E142" s="58"/>
      <c r="F142" s="58"/>
      <c r="G142" s="58"/>
    </row>
    <row r="143" spans="1:7" ht="18" customHeight="1" x14ac:dyDescent="0.35">
      <c r="A143" s="46" t="s">
        <v>6</v>
      </c>
      <c r="B143" s="37">
        <v>21019</v>
      </c>
      <c r="C143" s="79" t="s">
        <v>1183</v>
      </c>
      <c r="D143" s="42"/>
      <c r="E143" s="39"/>
      <c r="F143" s="39"/>
      <c r="G143" s="39"/>
    </row>
    <row r="144" spans="1:7" ht="18" customHeight="1" x14ac:dyDescent="0.35">
      <c r="A144" s="37" t="s">
        <v>7</v>
      </c>
      <c r="B144" s="37">
        <v>21020</v>
      </c>
      <c r="C144" s="79" t="s">
        <v>1184</v>
      </c>
      <c r="D144" s="42"/>
      <c r="E144" s="39"/>
      <c r="F144" s="39"/>
      <c r="G144" s="39"/>
    </row>
    <row r="145" spans="1:7" ht="18" customHeight="1" x14ac:dyDescent="0.35">
      <c r="A145" s="37" t="s">
        <v>8</v>
      </c>
      <c r="B145" s="37">
        <v>21021</v>
      </c>
      <c r="C145" s="79" t="s">
        <v>1185</v>
      </c>
      <c r="D145" s="42"/>
      <c r="E145" s="39"/>
      <c r="F145" s="39"/>
      <c r="G145" s="39"/>
    </row>
    <row r="146" spans="1:7" ht="18" customHeight="1" x14ac:dyDescent="0.35">
      <c r="A146" s="37" t="s">
        <v>9</v>
      </c>
      <c r="B146" s="37">
        <v>21022</v>
      </c>
      <c r="C146" s="79" t="s">
        <v>1186</v>
      </c>
      <c r="D146" s="42"/>
      <c r="E146" s="39"/>
      <c r="F146" s="39"/>
      <c r="G146" s="39"/>
    </row>
    <row r="147" spans="1:7" ht="18" customHeight="1" x14ac:dyDescent="0.35">
      <c r="A147" s="37" t="s">
        <v>10</v>
      </c>
      <c r="B147" s="37">
        <v>21023</v>
      </c>
      <c r="C147" s="79" t="s">
        <v>1187</v>
      </c>
      <c r="D147" s="42"/>
      <c r="E147" s="39"/>
      <c r="F147" s="39"/>
      <c r="G147" s="39"/>
    </row>
    <row r="148" spans="1:7" ht="18" customHeight="1" x14ac:dyDescent="0.35">
      <c r="A148" s="37" t="s">
        <v>11</v>
      </c>
      <c r="B148" s="37">
        <v>21024</v>
      </c>
      <c r="C148" s="79" t="s">
        <v>1188</v>
      </c>
      <c r="D148" s="42"/>
      <c r="E148" s="39"/>
      <c r="F148" s="39"/>
      <c r="G148" s="39"/>
    </row>
    <row r="149" spans="1:7" ht="18" customHeight="1" x14ac:dyDescent="0.35">
      <c r="A149" s="37" t="s">
        <v>12</v>
      </c>
      <c r="B149" s="37">
        <v>21025</v>
      </c>
      <c r="C149" s="79" t="s">
        <v>1189</v>
      </c>
      <c r="D149" s="42"/>
      <c r="E149" s="39"/>
      <c r="F149" s="39"/>
      <c r="G149" s="39"/>
    </row>
    <row r="150" spans="1:7" ht="18" customHeight="1" x14ac:dyDescent="0.35">
      <c r="A150" s="37" t="s">
        <v>13</v>
      </c>
      <c r="B150" s="37">
        <v>21026</v>
      </c>
      <c r="C150" s="79" t="s">
        <v>1190</v>
      </c>
      <c r="D150" s="42"/>
      <c r="E150" s="39"/>
      <c r="F150" s="39"/>
      <c r="G150" s="39"/>
    </row>
    <row r="151" spans="1:7" ht="18" customHeight="1" x14ac:dyDescent="0.35">
      <c r="A151" s="37" t="s">
        <v>14</v>
      </c>
      <c r="B151" s="37">
        <v>21027</v>
      </c>
      <c r="C151" s="79" t="s">
        <v>1191</v>
      </c>
      <c r="D151" s="42"/>
      <c r="E151" s="39"/>
      <c r="F151" s="39"/>
      <c r="G151" s="39"/>
    </row>
    <row r="152" spans="1:7" ht="18" customHeight="1" x14ac:dyDescent="0.35">
      <c r="A152" s="37" t="s">
        <v>15</v>
      </c>
      <c r="B152" s="37">
        <v>21028</v>
      </c>
      <c r="C152" s="79" t="s">
        <v>1192</v>
      </c>
      <c r="D152" s="42"/>
      <c r="E152" s="39"/>
      <c r="F152" s="39"/>
      <c r="G152" s="39"/>
    </row>
    <row r="153" spans="1:7" s="56" customFormat="1" ht="18" customHeight="1" x14ac:dyDescent="0.35">
      <c r="A153" s="37" t="s">
        <v>16</v>
      </c>
      <c r="B153" s="37">
        <v>21029</v>
      </c>
      <c r="C153" s="79" t="s">
        <v>1193</v>
      </c>
      <c r="D153" s="57"/>
      <c r="E153" s="58"/>
      <c r="F153" s="58"/>
      <c r="G153" s="58"/>
    </row>
    <row r="154" spans="1:7" ht="18" customHeight="1" x14ac:dyDescent="0.35">
      <c r="A154" s="37" t="s">
        <v>17</v>
      </c>
      <c r="B154" s="37">
        <v>21030</v>
      </c>
      <c r="C154" s="79" t="s">
        <v>1194</v>
      </c>
      <c r="D154" s="42"/>
      <c r="E154" s="39"/>
      <c r="F154" s="39"/>
      <c r="G154" s="39"/>
    </row>
    <row r="155" spans="1:7" ht="18" customHeight="1" x14ac:dyDescent="0.35">
      <c r="A155" s="37" t="s">
        <v>18</v>
      </c>
      <c r="B155" s="37">
        <v>21031</v>
      </c>
      <c r="C155" s="79" t="s">
        <v>1195</v>
      </c>
      <c r="D155" s="42"/>
      <c r="E155" s="39"/>
      <c r="F155" s="39"/>
      <c r="G155" s="39"/>
    </row>
    <row r="156" spans="1:7" ht="18" customHeight="1" x14ac:dyDescent="0.35">
      <c r="A156" s="37" t="s">
        <v>19</v>
      </c>
      <c r="B156" s="37">
        <v>21032</v>
      </c>
      <c r="C156" s="79" t="s">
        <v>1499</v>
      </c>
      <c r="D156" s="42"/>
      <c r="E156" s="39"/>
      <c r="F156" s="39"/>
      <c r="G156" s="39"/>
    </row>
    <row r="157" spans="1:7" ht="18" customHeight="1" x14ac:dyDescent="0.35">
      <c r="A157" s="37" t="s">
        <v>20</v>
      </c>
      <c r="B157" s="37">
        <v>21033</v>
      </c>
      <c r="C157" s="39" t="s">
        <v>1196</v>
      </c>
      <c r="D157" s="42"/>
      <c r="E157" s="39"/>
      <c r="F157" s="39"/>
      <c r="G157" s="39"/>
    </row>
    <row r="158" spans="1:7" ht="18" customHeight="1" x14ac:dyDescent="0.35">
      <c r="A158" s="37" t="s">
        <v>21</v>
      </c>
      <c r="B158" s="37">
        <v>21034</v>
      </c>
      <c r="C158" s="39" t="s">
        <v>1197</v>
      </c>
      <c r="D158" s="42"/>
      <c r="E158" s="39"/>
      <c r="F158" s="39"/>
      <c r="G158" s="39"/>
    </row>
    <row r="159" spans="1:7" ht="18" customHeight="1" x14ac:dyDescent="0.35">
      <c r="A159" s="37" t="s">
        <v>22</v>
      </c>
      <c r="B159" s="37">
        <v>21035</v>
      </c>
      <c r="C159" s="39" t="s">
        <v>1198</v>
      </c>
      <c r="D159" s="42"/>
      <c r="E159" s="39"/>
      <c r="F159" s="39"/>
      <c r="G159" s="39"/>
    </row>
    <row r="160" spans="1:7" s="56" customFormat="1" ht="18" customHeight="1" x14ac:dyDescent="0.35">
      <c r="A160" s="37" t="s">
        <v>23</v>
      </c>
      <c r="B160" s="37">
        <v>21036</v>
      </c>
      <c r="C160" s="39" t="s">
        <v>1199</v>
      </c>
      <c r="D160" s="42"/>
      <c r="E160" s="58"/>
      <c r="F160" s="58"/>
      <c r="G160" s="58"/>
    </row>
    <row r="161" spans="1:7" ht="18" customHeight="1" x14ac:dyDescent="0.35">
      <c r="A161" s="37" t="s">
        <v>24</v>
      </c>
      <c r="B161" s="37">
        <v>21037</v>
      </c>
      <c r="C161" s="39" t="s">
        <v>1200</v>
      </c>
      <c r="D161" s="42"/>
      <c r="E161" s="39"/>
      <c r="F161" s="39"/>
      <c r="G161" s="39"/>
    </row>
    <row r="162" spans="1:7" ht="18" customHeight="1" x14ac:dyDescent="0.35">
      <c r="A162" s="37" t="s">
        <v>25</v>
      </c>
      <c r="B162" s="37">
        <v>21038</v>
      </c>
      <c r="C162" s="39" t="s">
        <v>1490</v>
      </c>
      <c r="D162" s="42"/>
      <c r="E162" s="39"/>
      <c r="F162" s="39"/>
      <c r="G162" s="39"/>
    </row>
    <row r="163" spans="1:7" ht="18" customHeight="1" x14ac:dyDescent="0.35">
      <c r="A163" s="37" t="s">
        <v>26</v>
      </c>
      <c r="B163" s="37">
        <v>21039</v>
      </c>
      <c r="C163" s="39" t="s">
        <v>1201</v>
      </c>
      <c r="D163" s="42"/>
      <c r="E163" s="39"/>
      <c r="F163" s="39"/>
      <c r="G163" s="39"/>
    </row>
    <row r="164" spans="1:7" ht="18" customHeight="1" x14ac:dyDescent="0.35">
      <c r="A164" s="37" t="s">
        <v>27</v>
      </c>
      <c r="B164" s="37">
        <v>21040</v>
      </c>
      <c r="C164" s="39" t="s">
        <v>1202</v>
      </c>
      <c r="D164" s="42"/>
      <c r="E164" s="39"/>
      <c r="F164" s="39"/>
      <c r="G164" s="39"/>
    </row>
    <row r="165" spans="1:7" ht="18" customHeight="1" x14ac:dyDescent="0.35">
      <c r="A165" s="37" t="s">
        <v>28</v>
      </c>
      <c r="B165" s="37">
        <v>21041</v>
      </c>
      <c r="C165" s="39" t="s">
        <v>1203</v>
      </c>
      <c r="D165" s="42"/>
      <c r="E165" s="39"/>
      <c r="F165" s="39"/>
      <c r="G165" s="39"/>
    </row>
    <row r="166" spans="1:7" ht="18" customHeight="1" x14ac:dyDescent="0.35">
      <c r="A166" s="37" t="s">
        <v>29</v>
      </c>
      <c r="B166" s="37">
        <v>21042</v>
      </c>
      <c r="C166" s="39" t="s">
        <v>1204</v>
      </c>
      <c r="D166" s="42"/>
      <c r="E166" s="39"/>
      <c r="F166" s="39"/>
      <c r="G166" s="39"/>
    </row>
    <row r="167" spans="1:7" ht="18" customHeight="1" x14ac:dyDescent="0.35">
      <c r="A167" s="37" t="s">
        <v>30</v>
      </c>
      <c r="B167" s="37">
        <v>21043</v>
      </c>
      <c r="C167" s="39" t="s">
        <v>1205</v>
      </c>
      <c r="D167" s="42"/>
      <c r="E167" s="39"/>
      <c r="F167" s="39"/>
      <c r="G167" s="39"/>
    </row>
    <row r="168" spans="1:7" ht="18" customHeight="1" x14ac:dyDescent="0.35">
      <c r="A168" s="37" t="s">
        <v>31</v>
      </c>
      <c r="B168" s="37">
        <v>21044</v>
      </c>
      <c r="C168" s="39" t="s">
        <v>1206</v>
      </c>
      <c r="D168" s="42"/>
      <c r="E168" s="39"/>
      <c r="F168" s="39"/>
      <c r="G168" s="39"/>
    </row>
    <row r="169" spans="1:7" ht="18" customHeight="1" x14ac:dyDescent="0.35">
      <c r="A169" s="37" t="s">
        <v>32</v>
      </c>
      <c r="B169" s="37">
        <v>21045</v>
      </c>
      <c r="C169" s="39" t="s">
        <v>1207</v>
      </c>
      <c r="D169" s="42"/>
      <c r="E169" s="39"/>
      <c r="F169" s="39"/>
      <c r="G169" s="39"/>
    </row>
    <row r="170" spans="1:7" ht="18" customHeight="1" x14ac:dyDescent="0.35">
      <c r="A170" s="37">
        <v>30</v>
      </c>
      <c r="B170" s="42">
        <v>21227</v>
      </c>
      <c r="C170" s="39" t="s">
        <v>1489</v>
      </c>
      <c r="D170" s="42"/>
      <c r="E170" s="39"/>
      <c r="F170" s="39"/>
      <c r="G170" s="39"/>
    </row>
    <row r="171" spans="1:7" ht="18" customHeight="1" x14ac:dyDescent="0.35">
      <c r="A171" s="37">
        <v>31</v>
      </c>
      <c r="B171" s="42">
        <v>21235</v>
      </c>
      <c r="C171" s="39" t="s">
        <v>1500</v>
      </c>
      <c r="D171" s="42"/>
      <c r="E171" s="39"/>
      <c r="F171" s="39"/>
      <c r="G171" s="39"/>
    </row>
    <row r="172" spans="1:7" ht="18" customHeight="1" x14ac:dyDescent="0.35">
      <c r="A172" s="44"/>
    </row>
    <row r="173" spans="1:7" ht="18" customHeight="1" x14ac:dyDescent="0.35">
      <c r="A173" s="44"/>
    </row>
    <row r="174" spans="1:7" ht="18" customHeight="1" x14ac:dyDescent="0.35">
      <c r="A174" s="44"/>
    </row>
    <row r="175" spans="1:7" ht="18" customHeight="1" x14ac:dyDescent="0.35">
      <c r="A175" s="44"/>
    </row>
    <row r="176" spans="1:7" ht="18" customHeight="1" x14ac:dyDescent="0.35">
      <c r="A176" s="44"/>
    </row>
    <row r="177" spans="1:7" ht="18" customHeight="1" x14ac:dyDescent="0.35">
      <c r="A177" s="44"/>
    </row>
    <row r="178" spans="1:7" ht="18" customHeight="1" x14ac:dyDescent="0.35">
      <c r="A178" s="44"/>
    </row>
    <row r="179" spans="1:7" ht="18" customHeight="1" x14ac:dyDescent="0.35">
      <c r="A179" s="44"/>
    </row>
    <row r="180" spans="1:7" ht="18" customHeight="1" x14ac:dyDescent="0.35">
      <c r="A180" s="44"/>
    </row>
    <row r="181" spans="1:7" ht="18" customHeight="1" x14ac:dyDescent="0.35">
      <c r="B181" s="210" t="s">
        <v>0</v>
      </c>
      <c r="C181" s="210"/>
      <c r="D181" s="210"/>
      <c r="E181" s="210"/>
      <c r="F181" s="210"/>
      <c r="G181" s="210"/>
    </row>
    <row r="182" spans="1:7" s="56" customFormat="1" ht="18" customHeight="1" x14ac:dyDescent="0.35">
      <c r="A182" s="33"/>
      <c r="B182" s="210" t="str">
        <f>CONCATENATE("รายชื่อนักเรียน  ",'สรุปจำนวน-นร.'!$B$2," ชั้นมัธยมศึกษาปีที่ 1/5")</f>
        <v>รายชื่อนักเรียน  ภาคเรียนที่ 1 ปีการศึกษา 2569 ชั้นมัธยมศึกษาปีที่ 1/5</v>
      </c>
      <c r="C182" s="210"/>
      <c r="D182" s="210"/>
      <c r="E182" s="210"/>
      <c r="F182" s="210"/>
      <c r="G182" s="210"/>
    </row>
    <row r="183" spans="1:7" s="56" customFormat="1" ht="18" customHeight="1" x14ac:dyDescent="0.35">
      <c r="A183" s="33"/>
      <c r="B183" s="210" t="str">
        <f>"ครูที่ปรึกษา : "&amp;ครูที่ปรึกษา!$D$10</f>
        <v>ครูที่ปรึกษา : 1. นางสาวปนิดา  การฟุ้ง 2. นางเพ็ญพร  กุศลาธรรม</v>
      </c>
      <c r="C183" s="210"/>
      <c r="D183" s="210"/>
      <c r="E183" s="210"/>
      <c r="F183" s="210"/>
      <c r="G183" s="210"/>
    </row>
    <row r="184" spans="1:7" ht="18" customHeight="1" x14ac:dyDescent="0.35">
      <c r="B184" s="209" t="str" cm="1">
        <f t="array" ref="B184">"ชาย  " &amp; SUM(COUNTIF(C186:C225,{"นาย","เด็กชาย"}&amp;"*")) &amp; "  คน     หญิง  " &amp; SUM(COUNTIF(C186:C225,{"นางสาว","เด็กหญิง"}&amp;"*")) &amp; "  คน     รวม  " &amp; COUNTA(C186:C225) &amp; "  คน"</f>
        <v>ชาย  20  คน     หญิง  11  คน     รวม  31  คน</v>
      </c>
      <c r="C184" s="209"/>
      <c r="D184" s="209"/>
      <c r="E184" s="209"/>
      <c r="F184" s="209"/>
      <c r="G184" s="209"/>
    </row>
    <row r="185" spans="1:7" ht="18" customHeight="1" x14ac:dyDescent="0.35">
      <c r="A185" s="37" t="s">
        <v>1</v>
      </c>
      <c r="B185" s="37" t="s">
        <v>2</v>
      </c>
      <c r="C185" s="42" t="s">
        <v>34</v>
      </c>
      <c r="D185" s="42"/>
      <c r="E185" s="39"/>
      <c r="F185" s="39"/>
      <c r="G185" s="39"/>
    </row>
    <row r="186" spans="1:7" ht="18" customHeight="1" x14ac:dyDescent="0.35">
      <c r="A186" s="37" t="s">
        <v>4</v>
      </c>
      <c r="B186" s="81">
        <v>20663</v>
      </c>
      <c r="C186" s="58" t="s">
        <v>744</v>
      </c>
      <c r="D186" s="57"/>
      <c r="E186" s="58"/>
      <c r="F186" s="58"/>
      <c r="G186" s="58"/>
    </row>
    <row r="187" spans="1:7" ht="18" customHeight="1" x14ac:dyDescent="0.35">
      <c r="A187" s="37" t="s">
        <v>5</v>
      </c>
      <c r="B187" s="94">
        <v>21046</v>
      </c>
      <c r="C187" s="79" t="s">
        <v>1208</v>
      </c>
      <c r="D187" s="57"/>
      <c r="E187" s="58"/>
      <c r="F187" s="58"/>
      <c r="G187" s="58"/>
    </row>
    <row r="188" spans="1:7" ht="18" customHeight="1" x14ac:dyDescent="0.35">
      <c r="A188" s="46" t="s">
        <v>6</v>
      </c>
      <c r="B188" s="94">
        <v>21047</v>
      </c>
      <c r="C188" s="79" t="s">
        <v>1209</v>
      </c>
      <c r="D188" s="42"/>
      <c r="E188" s="39"/>
      <c r="F188" s="39"/>
      <c r="G188" s="39"/>
    </row>
    <row r="189" spans="1:7" ht="18" customHeight="1" x14ac:dyDescent="0.35">
      <c r="A189" s="37" t="s">
        <v>7</v>
      </c>
      <c r="B189" s="94">
        <v>21048</v>
      </c>
      <c r="C189" s="79" t="s">
        <v>1210</v>
      </c>
      <c r="D189" s="57"/>
      <c r="E189" s="58"/>
      <c r="F189" s="58"/>
      <c r="G189" s="58"/>
    </row>
    <row r="190" spans="1:7" ht="18" customHeight="1" x14ac:dyDescent="0.35">
      <c r="A190" s="37" t="s">
        <v>8</v>
      </c>
      <c r="B190" s="94">
        <v>21049</v>
      </c>
      <c r="C190" s="79" t="s">
        <v>1211</v>
      </c>
      <c r="D190" s="42"/>
      <c r="E190" s="39"/>
      <c r="F190" s="39"/>
      <c r="G190" s="39"/>
    </row>
    <row r="191" spans="1:7" ht="18" customHeight="1" x14ac:dyDescent="0.35">
      <c r="A191" s="37" t="s">
        <v>9</v>
      </c>
      <c r="B191" s="94">
        <v>21050</v>
      </c>
      <c r="C191" s="79" t="s">
        <v>1212</v>
      </c>
      <c r="D191" s="42"/>
      <c r="E191" s="39"/>
      <c r="F191" s="39"/>
      <c r="G191" s="39"/>
    </row>
    <row r="192" spans="1:7" ht="18" customHeight="1" x14ac:dyDescent="0.35">
      <c r="A192" s="37" t="s">
        <v>10</v>
      </c>
      <c r="B192" s="94">
        <v>21051</v>
      </c>
      <c r="C192" s="79" t="s">
        <v>1213</v>
      </c>
      <c r="D192" s="42"/>
      <c r="E192" s="39"/>
      <c r="F192" s="39"/>
      <c r="G192" s="39"/>
    </row>
    <row r="193" spans="1:7" ht="18" customHeight="1" x14ac:dyDescent="0.35">
      <c r="A193" s="37" t="s">
        <v>11</v>
      </c>
      <c r="B193" s="94">
        <v>21052</v>
      </c>
      <c r="C193" s="79" t="s">
        <v>1214</v>
      </c>
      <c r="D193" s="42"/>
      <c r="E193" s="39"/>
      <c r="F193" s="39"/>
      <c r="G193" s="39"/>
    </row>
    <row r="194" spans="1:7" ht="18" customHeight="1" x14ac:dyDescent="0.35">
      <c r="A194" s="37" t="s">
        <v>12</v>
      </c>
      <c r="B194" s="94">
        <v>21053</v>
      </c>
      <c r="C194" s="79" t="s">
        <v>1215</v>
      </c>
      <c r="D194" s="42"/>
      <c r="E194" s="39"/>
      <c r="F194" s="39"/>
      <c r="G194" s="39"/>
    </row>
    <row r="195" spans="1:7" ht="18" customHeight="1" x14ac:dyDescent="0.35">
      <c r="A195" s="37" t="s">
        <v>13</v>
      </c>
      <c r="B195" s="94">
        <v>21054</v>
      </c>
      <c r="C195" s="79" t="s">
        <v>1216</v>
      </c>
      <c r="D195" s="42"/>
      <c r="E195" s="39"/>
      <c r="F195" s="39"/>
      <c r="G195" s="39"/>
    </row>
    <row r="196" spans="1:7" ht="18" customHeight="1" x14ac:dyDescent="0.35">
      <c r="A196" s="37" t="s">
        <v>14</v>
      </c>
      <c r="B196" s="94">
        <v>21055</v>
      </c>
      <c r="C196" s="79" t="s">
        <v>1217</v>
      </c>
      <c r="D196" s="42"/>
      <c r="E196" s="39"/>
      <c r="F196" s="39"/>
      <c r="G196" s="39"/>
    </row>
    <row r="197" spans="1:7" ht="18" customHeight="1" x14ac:dyDescent="0.35">
      <c r="A197" s="37" t="s">
        <v>15</v>
      </c>
      <c r="B197" s="94">
        <v>21056</v>
      </c>
      <c r="C197" s="79" t="s">
        <v>1218</v>
      </c>
      <c r="D197" s="42"/>
      <c r="E197" s="39"/>
      <c r="F197" s="39"/>
      <c r="G197" s="39"/>
    </row>
    <row r="198" spans="1:7" ht="18" customHeight="1" x14ac:dyDescent="0.35">
      <c r="A198" s="37" t="s">
        <v>16</v>
      </c>
      <c r="B198" s="94">
        <v>21057</v>
      </c>
      <c r="C198" s="79" t="s">
        <v>1219</v>
      </c>
      <c r="D198" s="42"/>
      <c r="E198" s="39"/>
      <c r="F198" s="39"/>
      <c r="G198" s="39"/>
    </row>
    <row r="199" spans="1:7" ht="18" customHeight="1" x14ac:dyDescent="0.35">
      <c r="A199" s="37" t="s">
        <v>17</v>
      </c>
      <c r="B199" s="94">
        <v>21058</v>
      </c>
      <c r="C199" s="79" t="s">
        <v>1220</v>
      </c>
      <c r="D199" s="42"/>
      <c r="E199" s="39"/>
      <c r="F199" s="39"/>
      <c r="G199" s="39"/>
    </row>
    <row r="200" spans="1:7" ht="18" customHeight="1" x14ac:dyDescent="0.35">
      <c r="A200" s="37" t="s">
        <v>18</v>
      </c>
      <c r="B200" s="94">
        <v>21059</v>
      </c>
      <c r="C200" s="79" t="s">
        <v>1221</v>
      </c>
      <c r="D200" s="42"/>
      <c r="E200" s="39"/>
      <c r="F200" s="39"/>
      <c r="G200" s="39"/>
    </row>
    <row r="201" spans="1:7" ht="18" customHeight="1" x14ac:dyDescent="0.35">
      <c r="A201" s="37" t="s">
        <v>19</v>
      </c>
      <c r="B201" s="94">
        <v>21060</v>
      </c>
      <c r="C201" s="79" t="s">
        <v>1222</v>
      </c>
      <c r="D201" s="42"/>
      <c r="E201" s="39"/>
      <c r="F201" s="39"/>
      <c r="G201" s="39"/>
    </row>
    <row r="202" spans="1:7" ht="18" customHeight="1" x14ac:dyDescent="0.35">
      <c r="A202" s="37" t="s">
        <v>20</v>
      </c>
      <c r="B202" s="94">
        <v>21061</v>
      </c>
      <c r="C202" s="79" t="s">
        <v>1223</v>
      </c>
      <c r="D202" s="42"/>
      <c r="E202" s="39"/>
      <c r="F202" s="39"/>
      <c r="G202" s="39"/>
    </row>
    <row r="203" spans="1:7" ht="18" customHeight="1" x14ac:dyDescent="0.35">
      <c r="A203" s="37" t="s">
        <v>21</v>
      </c>
      <c r="B203" s="94">
        <v>21062</v>
      </c>
      <c r="C203" s="79" t="s">
        <v>1224</v>
      </c>
      <c r="D203" s="42"/>
      <c r="E203" s="39"/>
      <c r="F203" s="39"/>
      <c r="G203" s="39"/>
    </row>
    <row r="204" spans="1:7" ht="18" customHeight="1" x14ac:dyDescent="0.35">
      <c r="A204" s="37" t="s">
        <v>22</v>
      </c>
      <c r="B204" s="94">
        <v>21063</v>
      </c>
      <c r="C204" s="79" t="s">
        <v>1225</v>
      </c>
      <c r="D204" s="42"/>
      <c r="E204" s="39"/>
      <c r="F204" s="39"/>
      <c r="G204" s="39"/>
    </row>
    <row r="205" spans="1:7" ht="18" customHeight="1" x14ac:dyDescent="0.35">
      <c r="A205" s="37" t="s">
        <v>23</v>
      </c>
      <c r="B205" s="94">
        <v>21064</v>
      </c>
      <c r="C205" s="39" t="s">
        <v>1226</v>
      </c>
      <c r="D205" s="42"/>
      <c r="E205" s="39"/>
      <c r="F205" s="39"/>
      <c r="G205" s="39"/>
    </row>
    <row r="206" spans="1:7" ht="18" customHeight="1" x14ac:dyDescent="0.35">
      <c r="A206" s="37" t="s">
        <v>24</v>
      </c>
      <c r="B206" s="94">
        <v>21065</v>
      </c>
      <c r="C206" s="39" t="s">
        <v>1227</v>
      </c>
      <c r="D206" s="42"/>
      <c r="E206" s="39"/>
      <c r="F206" s="39"/>
      <c r="G206" s="39"/>
    </row>
    <row r="207" spans="1:7" ht="18" customHeight="1" x14ac:dyDescent="0.35">
      <c r="A207" s="37" t="s">
        <v>25</v>
      </c>
      <c r="B207" s="94">
        <v>21066</v>
      </c>
      <c r="C207" s="39" t="s">
        <v>1228</v>
      </c>
      <c r="D207" s="42"/>
      <c r="E207" s="39"/>
      <c r="F207" s="39"/>
      <c r="G207" s="39"/>
    </row>
    <row r="208" spans="1:7" ht="18" customHeight="1" x14ac:dyDescent="0.35">
      <c r="A208" s="37" t="s">
        <v>26</v>
      </c>
      <c r="B208" s="94">
        <v>21067</v>
      </c>
      <c r="C208" s="39" t="s">
        <v>1229</v>
      </c>
      <c r="D208" s="42"/>
      <c r="E208" s="39"/>
      <c r="F208" s="39"/>
      <c r="G208" s="39"/>
    </row>
    <row r="209" spans="1:7" ht="18" customHeight="1" x14ac:dyDescent="0.35">
      <c r="A209" s="37" t="s">
        <v>27</v>
      </c>
      <c r="B209" s="94">
        <v>21068</v>
      </c>
      <c r="C209" s="39" t="s">
        <v>1230</v>
      </c>
      <c r="D209" s="42"/>
      <c r="E209" s="39"/>
      <c r="F209" s="39"/>
      <c r="G209" s="39"/>
    </row>
    <row r="210" spans="1:7" ht="18" customHeight="1" x14ac:dyDescent="0.35">
      <c r="A210" s="37" t="s">
        <v>28</v>
      </c>
      <c r="B210" s="94">
        <v>21069</v>
      </c>
      <c r="C210" s="39" t="s">
        <v>1231</v>
      </c>
      <c r="D210" s="42"/>
      <c r="E210" s="39"/>
      <c r="F210" s="39"/>
      <c r="G210" s="39"/>
    </row>
    <row r="211" spans="1:7" ht="18" customHeight="1" x14ac:dyDescent="0.35">
      <c r="A211" s="37" t="s">
        <v>29</v>
      </c>
      <c r="B211" s="94">
        <v>21070</v>
      </c>
      <c r="C211" s="39" t="s">
        <v>1232</v>
      </c>
      <c r="D211" s="42"/>
      <c r="E211" s="39"/>
      <c r="F211" s="39"/>
      <c r="G211" s="39"/>
    </row>
    <row r="212" spans="1:7" ht="18" customHeight="1" x14ac:dyDescent="0.35">
      <c r="A212" s="37" t="s">
        <v>30</v>
      </c>
      <c r="B212" s="94">
        <v>21071</v>
      </c>
      <c r="C212" s="39" t="s">
        <v>1233</v>
      </c>
      <c r="D212" s="42"/>
      <c r="E212" s="39"/>
      <c r="F212" s="39"/>
      <c r="G212" s="39"/>
    </row>
    <row r="213" spans="1:7" ht="18" customHeight="1" x14ac:dyDescent="0.35">
      <c r="A213" s="37" t="s">
        <v>31</v>
      </c>
      <c r="B213" s="94">
        <v>21072</v>
      </c>
      <c r="C213" s="39" t="s">
        <v>1234</v>
      </c>
      <c r="D213" s="42"/>
      <c r="E213" s="39"/>
      <c r="F213" s="39"/>
      <c r="G213" s="39"/>
    </row>
    <row r="214" spans="1:7" ht="18" customHeight="1" x14ac:dyDescent="0.35">
      <c r="A214" s="37" t="s">
        <v>32</v>
      </c>
      <c r="B214" s="94">
        <v>21073</v>
      </c>
      <c r="C214" s="39" t="s">
        <v>1235</v>
      </c>
      <c r="D214" s="42"/>
      <c r="E214" s="39"/>
      <c r="F214" s="39"/>
      <c r="G214" s="39"/>
    </row>
    <row r="215" spans="1:7" ht="18" customHeight="1" x14ac:dyDescent="0.35">
      <c r="A215" s="37">
        <v>30</v>
      </c>
      <c r="B215" s="94">
        <v>21135</v>
      </c>
      <c r="C215" s="79" t="s">
        <v>1297</v>
      </c>
      <c r="D215" s="42"/>
      <c r="E215" s="39"/>
      <c r="F215" s="39"/>
      <c r="G215" s="39"/>
    </row>
    <row r="216" spans="1:7" ht="18" customHeight="1" x14ac:dyDescent="0.35">
      <c r="A216" s="37">
        <v>31</v>
      </c>
      <c r="B216" s="42">
        <v>21236</v>
      </c>
      <c r="C216" s="39" t="s">
        <v>1501</v>
      </c>
      <c r="D216" s="42"/>
      <c r="E216" s="39"/>
      <c r="F216" s="39"/>
      <c r="G216" s="39"/>
    </row>
    <row r="217" spans="1:7" ht="18" customHeight="1" x14ac:dyDescent="0.35">
      <c r="A217" s="44"/>
    </row>
    <row r="218" spans="1:7" ht="18" customHeight="1" x14ac:dyDescent="0.35">
      <c r="A218" s="44"/>
    </row>
    <row r="219" spans="1:7" ht="18" customHeight="1" x14ac:dyDescent="0.35">
      <c r="A219" s="44"/>
    </row>
    <row r="220" spans="1:7" ht="18" customHeight="1" x14ac:dyDescent="0.35">
      <c r="A220" s="44"/>
    </row>
    <row r="221" spans="1:7" ht="18" customHeight="1" x14ac:dyDescent="0.35">
      <c r="A221" s="44"/>
    </row>
    <row r="222" spans="1:7" ht="18" customHeight="1" x14ac:dyDescent="0.35">
      <c r="A222" s="44"/>
    </row>
    <row r="223" spans="1:7" ht="18" customHeight="1" x14ac:dyDescent="0.35">
      <c r="A223" s="44"/>
    </row>
    <row r="224" spans="1:7" ht="18" customHeight="1" x14ac:dyDescent="0.35">
      <c r="A224" s="44"/>
    </row>
    <row r="225" spans="1:7" ht="18" customHeight="1" x14ac:dyDescent="0.35">
      <c r="A225" s="44"/>
      <c r="B225" s="128"/>
      <c r="C225" s="124"/>
    </row>
    <row r="226" spans="1:7" ht="18" customHeight="1" x14ac:dyDescent="0.35">
      <c r="B226" s="210" t="s">
        <v>0</v>
      </c>
      <c r="C226" s="210"/>
      <c r="D226" s="210"/>
      <c r="E226" s="210"/>
      <c r="F226" s="210"/>
      <c r="G226" s="210"/>
    </row>
    <row r="227" spans="1:7" s="56" customFormat="1" ht="18" customHeight="1" x14ac:dyDescent="0.35">
      <c r="A227" s="33"/>
      <c r="B227" s="210" t="str">
        <f>CONCATENATE("รายชื่อนักเรียน  ",'สรุปจำนวน-นร.'!$B$2," ชั้นมัธยมศึกษาปีที่ 1/6")</f>
        <v>รายชื่อนักเรียน  ภาคเรียนที่ 1 ปีการศึกษา 2569 ชั้นมัธยมศึกษาปีที่ 1/6</v>
      </c>
      <c r="C227" s="210"/>
      <c r="D227" s="210"/>
      <c r="E227" s="210"/>
      <c r="F227" s="210"/>
      <c r="G227" s="210"/>
    </row>
    <row r="228" spans="1:7" s="56" customFormat="1" ht="18" customHeight="1" x14ac:dyDescent="0.35">
      <c r="A228" s="33"/>
      <c r="B228" s="210" t="str">
        <f>"ครูที่ปรึกษา : "&amp;ครูที่ปรึกษา!$D$11</f>
        <v xml:space="preserve">ครูที่ปรึกษา : 1. นางสาวอัจฉรา  นาจำรัส 2. นายวัชรพล  จันทรักษ์  </v>
      </c>
      <c r="C228" s="210"/>
      <c r="D228" s="210"/>
      <c r="E228" s="210"/>
      <c r="F228" s="210"/>
      <c r="G228" s="210"/>
    </row>
    <row r="229" spans="1:7" s="56" customFormat="1" ht="18" customHeight="1" x14ac:dyDescent="0.35">
      <c r="A229" s="33"/>
      <c r="B229" s="209" t="str" cm="1">
        <f t="array" ref="B229">"ชาย  " &amp; SUM(COUNTIF(C231:C270,{"นาย","เด็กชาย"}&amp;"*")) &amp; "  คน     หญิง  " &amp; SUM(COUNTIF(C231:C270,{"นางสาว","เด็กหญิง"}&amp;"*")) &amp; "  คน     รวม  " &amp; COUNTA(C231:C270) &amp; "  คน"</f>
        <v>ชาย  20  คน     หญิง  10  คน     รวม  30  คน</v>
      </c>
      <c r="C229" s="209"/>
      <c r="D229" s="209"/>
      <c r="E229" s="209"/>
      <c r="F229" s="209"/>
      <c r="G229" s="209"/>
    </row>
    <row r="230" spans="1:7" ht="18" customHeight="1" x14ac:dyDescent="0.35">
      <c r="A230" s="37" t="s">
        <v>1</v>
      </c>
      <c r="B230" s="37" t="s">
        <v>2</v>
      </c>
      <c r="C230" s="42" t="s">
        <v>34</v>
      </c>
      <c r="D230" s="42"/>
      <c r="E230" s="39"/>
      <c r="F230" s="39"/>
      <c r="G230" s="39"/>
    </row>
    <row r="231" spans="1:7" ht="18" customHeight="1" x14ac:dyDescent="0.35">
      <c r="A231" s="46" t="s">
        <v>4</v>
      </c>
      <c r="B231" s="57">
        <v>20906</v>
      </c>
      <c r="C231" s="88" t="s">
        <v>1038</v>
      </c>
      <c r="D231" s="57"/>
      <c r="E231" s="58"/>
      <c r="F231" s="58"/>
      <c r="G231" s="58"/>
    </row>
    <row r="232" spans="1:7" ht="18" customHeight="1" x14ac:dyDescent="0.35">
      <c r="A232" s="46" t="s">
        <v>5</v>
      </c>
      <c r="B232" s="37">
        <v>21074</v>
      </c>
      <c r="C232" s="79" t="s">
        <v>1236</v>
      </c>
      <c r="D232" s="57"/>
      <c r="E232" s="58"/>
      <c r="F232" s="58"/>
      <c r="G232" s="58"/>
    </row>
    <row r="233" spans="1:7" ht="18" customHeight="1" x14ac:dyDescent="0.35">
      <c r="A233" s="46" t="s">
        <v>6</v>
      </c>
      <c r="B233" s="37">
        <v>21075</v>
      </c>
      <c r="C233" s="79" t="s">
        <v>1237</v>
      </c>
      <c r="D233" s="57"/>
      <c r="E233" s="58"/>
      <c r="F233" s="58"/>
      <c r="G233" s="58"/>
    </row>
    <row r="234" spans="1:7" ht="18" customHeight="1" x14ac:dyDescent="0.35">
      <c r="A234" s="35">
        <v>4</v>
      </c>
      <c r="B234" s="37">
        <v>21076</v>
      </c>
      <c r="C234" s="79" t="s">
        <v>1238</v>
      </c>
      <c r="D234" s="42"/>
      <c r="E234" s="39"/>
      <c r="F234" s="39"/>
      <c r="G234" s="58"/>
    </row>
    <row r="235" spans="1:7" ht="18" customHeight="1" x14ac:dyDescent="0.35">
      <c r="A235" s="35">
        <v>5</v>
      </c>
      <c r="B235" s="37">
        <v>21077</v>
      </c>
      <c r="C235" s="79" t="s">
        <v>1239</v>
      </c>
      <c r="D235" s="42"/>
      <c r="E235" s="39"/>
      <c r="F235" s="39"/>
      <c r="G235" s="58"/>
    </row>
    <row r="236" spans="1:7" ht="18" customHeight="1" x14ac:dyDescent="0.35">
      <c r="A236" s="35">
        <v>6</v>
      </c>
      <c r="B236" s="37">
        <v>21078</v>
      </c>
      <c r="C236" s="79" t="s">
        <v>1240</v>
      </c>
      <c r="D236" s="42"/>
      <c r="E236" s="39"/>
      <c r="F236" s="39"/>
      <c r="G236" s="58"/>
    </row>
    <row r="237" spans="1:7" ht="18" customHeight="1" x14ac:dyDescent="0.35">
      <c r="A237" s="35">
        <v>7</v>
      </c>
      <c r="B237" s="37">
        <v>21079</v>
      </c>
      <c r="C237" s="79" t="s">
        <v>1241</v>
      </c>
      <c r="D237" s="42"/>
      <c r="E237" s="39"/>
      <c r="F237" s="39"/>
      <c r="G237" s="58"/>
    </row>
    <row r="238" spans="1:7" ht="18" customHeight="1" x14ac:dyDescent="0.35">
      <c r="A238" s="35">
        <v>8</v>
      </c>
      <c r="B238" s="37">
        <v>21080</v>
      </c>
      <c r="C238" s="79" t="s">
        <v>1242</v>
      </c>
      <c r="D238" s="42"/>
      <c r="E238" s="39"/>
      <c r="F238" s="39"/>
      <c r="G238" s="39"/>
    </row>
    <row r="239" spans="1:7" ht="18" customHeight="1" x14ac:dyDescent="0.35">
      <c r="A239" s="35">
        <v>9</v>
      </c>
      <c r="B239" s="37">
        <v>21081</v>
      </c>
      <c r="C239" s="79" t="s">
        <v>1243</v>
      </c>
      <c r="D239" s="42"/>
      <c r="E239" s="39"/>
      <c r="F239" s="39"/>
      <c r="G239" s="39"/>
    </row>
    <row r="240" spans="1:7" ht="18" customHeight="1" x14ac:dyDescent="0.35">
      <c r="A240" s="35">
        <v>10</v>
      </c>
      <c r="B240" s="37">
        <v>21082</v>
      </c>
      <c r="C240" s="79" t="s">
        <v>1244</v>
      </c>
      <c r="D240" s="42"/>
      <c r="E240" s="39"/>
      <c r="F240" s="39"/>
      <c r="G240" s="39"/>
    </row>
    <row r="241" spans="1:7" ht="18" customHeight="1" x14ac:dyDescent="0.35">
      <c r="A241" s="35">
        <v>11</v>
      </c>
      <c r="B241" s="37">
        <v>21083</v>
      </c>
      <c r="C241" s="79" t="s">
        <v>1245</v>
      </c>
      <c r="D241" s="42"/>
      <c r="E241" s="39"/>
      <c r="F241" s="39"/>
      <c r="G241" s="39"/>
    </row>
    <row r="242" spans="1:7" ht="18" customHeight="1" x14ac:dyDescent="0.35">
      <c r="A242" s="35">
        <v>12</v>
      </c>
      <c r="B242" s="37">
        <v>21084</v>
      </c>
      <c r="C242" s="79" t="s">
        <v>1246</v>
      </c>
      <c r="D242" s="42"/>
      <c r="E242" s="39"/>
      <c r="F242" s="39"/>
      <c r="G242" s="39"/>
    </row>
    <row r="243" spans="1:7" ht="18" customHeight="1" x14ac:dyDescent="0.35">
      <c r="A243" s="35">
        <v>13</v>
      </c>
      <c r="B243" s="37">
        <v>21085</v>
      </c>
      <c r="C243" s="79" t="s">
        <v>1247</v>
      </c>
      <c r="D243" s="42"/>
      <c r="E243" s="39"/>
      <c r="F243" s="39"/>
      <c r="G243" s="39"/>
    </row>
    <row r="244" spans="1:7" ht="18" customHeight="1" x14ac:dyDescent="0.35">
      <c r="A244" s="35">
        <v>14</v>
      </c>
      <c r="B244" s="37">
        <v>21086</v>
      </c>
      <c r="C244" s="79" t="s">
        <v>1248</v>
      </c>
      <c r="D244" s="42"/>
      <c r="E244" s="39"/>
      <c r="F244" s="39"/>
      <c r="G244" s="39"/>
    </row>
    <row r="245" spans="1:7" ht="18" customHeight="1" x14ac:dyDescent="0.35">
      <c r="A245" s="35">
        <v>15</v>
      </c>
      <c r="B245" s="37">
        <v>21087</v>
      </c>
      <c r="C245" s="79" t="s">
        <v>1249</v>
      </c>
      <c r="D245" s="42"/>
      <c r="E245" s="39"/>
      <c r="F245" s="39"/>
      <c r="G245" s="39"/>
    </row>
    <row r="246" spans="1:7" s="56" customFormat="1" ht="18" customHeight="1" x14ac:dyDescent="0.35">
      <c r="A246" s="42">
        <v>16</v>
      </c>
      <c r="B246" s="37">
        <v>21088</v>
      </c>
      <c r="C246" s="79" t="s">
        <v>1250</v>
      </c>
      <c r="D246" s="42"/>
      <c r="E246" s="58"/>
      <c r="F246" s="58"/>
      <c r="G246" s="58"/>
    </row>
    <row r="247" spans="1:7" ht="18" customHeight="1" x14ac:dyDescent="0.35">
      <c r="A247" s="35">
        <v>17</v>
      </c>
      <c r="B247" s="37">
        <v>21089</v>
      </c>
      <c r="C247" s="79" t="s">
        <v>1251</v>
      </c>
      <c r="D247" s="42"/>
      <c r="E247" s="39"/>
      <c r="F247" s="39"/>
      <c r="G247" s="39"/>
    </row>
    <row r="248" spans="1:7" ht="18" customHeight="1" x14ac:dyDescent="0.35">
      <c r="A248" s="35">
        <v>18</v>
      </c>
      <c r="B248" s="37">
        <v>21090</v>
      </c>
      <c r="C248" s="79" t="s">
        <v>1252</v>
      </c>
      <c r="D248" s="42"/>
      <c r="E248" s="39"/>
      <c r="F248" s="39"/>
      <c r="G248" s="39"/>
    </row>
    <row r="249" spans="1:7" ht="18" customHeight="1" x14ac:dyDescent="0.35">
      <c r="A249" s="35">
        <v>19</v>
      </c>
      <c r="B249" s="37">
        <v>21091</v>
      </c>
      <c r="C249" s="79" t="s">
        <v>1253</v>
      </c>
      <c r="D249" s="42"/>
      <c r="E249" s="39"/>
      <c r="F249" s="39"/>
      <c r="G249" s="39"/>
    </row>
    <row r="250" spans="1:7" ht="18" customHeight="1" x14ac:dyDescent="0.35">
      <c r="A250" s="35">
        <v>20</v>
      </c>
      <c r="B250" s="37">
        <v>21092</v>
      </c>
      <c r="C250" s="79" t="s">
        <v>1254</v>
      </c>
      <c r="D250" s="42"/>
      <c r="E250" s="39"/>
      <c r="F250" s="39"/>
      <c r="G250" s="39"/>
    </row>
    <row r="251" spans="1:7" ht="18" customHeight="1" x14ac:dyDescent="0.35">
      <c r="A251" s="35">
        <v>21</v>
      </c>
      <c r="B251" s="37">
        <v>21093</v>
      </c>
      <c r="C251" s="79" t="s">
        <v>1255</v>
      </c>
      <c r="D251" s="42"/>
      <c r="E251" s="39"/>
      <c r="F251" s="39"/>
      <c r="G251" s="39"/>
    </row>
    <row r="252" spans="1:7" ht="18" customHeight="1" x14ac:dyDescent="0.35">
      <c r="A252" s="35">
        <v>22</v>
      </c>
      <c r="B252" s="37">
        <v>21094</v>
      </c>
      <c r="C252" s="79" t="s">
        <v>1256</v>
      </c>
      <c r="D252" s="42"/>
      <c r="E252" s="39"/>
      <c r="F252" s="39"/>
      <c r="G252" s="39"/>
    </row>
    <row r="253" spans="1:7" ht="18" customHeight="1" x14ac:dyDescent="0.35">
      <c r="A253" s="35">
        <v>23</v>
      </c>
      <c r="B253" s="37">
        <v>21095</v>
      </c>
      <c r="C253" s="79" t="s">
        <v>1257</v>
      </c>
      <c r="D253" s="42"/>
      <c r="E253" s="39"/>
      <c r="F253" s="39"/>
      <c r="G253" s="39"/>
    </row>
    <row r="254" spans="1:7" ht="18" customHeight="1" x14ac:dyDescent="0.35">
      <c r="A254" s="35">
        <v>24</v>
      </c>
      <c r="B254" s="37">
        <v>21096</v>
      </c>
      <c r="C254" s="79" t="s">
        <v>1258</v>
      </c>
      <c r="D254" s="42"/>
      <c r="E254" s="39"/>
      <c r="F254" s="39"/>
      <c r="G254" s="39"/>
    </row>
    <row r="255" spans="1:7" ht="18" customHeight="1" x14ac:dyDescent="0.35">
      <c r="A255" s="35">
        <v>25</v>
      </c>
      <c r="B255" s="37">
        <v>21097</v>
      </c>
      <c r="C255" s="79" t="s">
        <v>1259</v>
      </c>
      <c r="D255" s="42"/>
      <c r="E255" s="39"/>
      <c r="F255" s="39"/>
      <c r="G255" s="39"/>
    </row>
    <row r="256" spans="1:7" ht="18" customHeight="1" x14ac:dyDescent="0.35">
      <c r="A256" s="35">
        <v>26</v>
      </c>
      <c r="B256" s="37">
        <v>21098</v>
      </c>
      <c r="C256" s="79" t="s">
        <v>1260</v>
      </c>
      <c r="D256" s="42"/>
      <c r="E256" s="39"/>
      <c r="F256" s="39"/>
      <c r="G256" s="39"/>
    </row>
    <row r="257" spans="1:7" ht="18" customHeight="1" x14ac:dyDescent="0.35">
      <c r="A257" s="35">
        <v>27</v>
      </c>
      <c r="B257" s="37">
        <v>21099</v>
      </c>
      <c r="C257" s="39" t="s">
        <v>1261</v>
      </c>
      <c r="D257" s="42"/>
      <c r="E257" s="39"/>
      <c r="F257" s="39"/>
      <c r="G257" s="39"/>
    </row>
    <row r="258" spans="1:7" ht="18" customHeight="1" x14ac:dyDescent="0.35">
      <c r="A258" s="35">
        <v>28</v>
      </c>
      <c r="B258" s="37">
        <v>21100</v>
      </c>
      <c r="C258" s="39" t="s">
        <v>1262</v>
      </c>
      <c r="D258" s="42"/>
      <c r="E258" s="39"/>
      <c r="F258" s="39"/>
      <c r="G258" s="39"/>
    </row>
    <row r="259" spans="1:7" ht="18" customHeight="1" x14ac:dyDescent="0.35">
      <c r="A259" s="35">
        <v>29</v>
      </c>
      <c r="B259" s="94">
        <v>21133</v>
      </c>
      <c r="C259" s="79" t="s">
        <v>1295</v>
      </c>
      <c r="D259" s="42"/>
      <c r="E259" s="39"/>
      <c r="F259" s="39"/>
      <c r="G259" s="39"/>
    </row>
    <row r="260" spans="1:7" ht="18" customHeight="1" x14ac:dyDescent="0.35">
      <c r="A260" s="35">
        <v>30</v>
      </c>
      <c r="B260" s="42">
        <v>21237</v>
      </c>
      <c r="C260" s="39" t="s">
        <v>1502</v>
      </c>
      <c r="D260" s="42"/>
      <c r="E260" s="39"/>
      <c r="F260" s="39"/>
      <c r="G260" s="39"/>
    </row>
    <row r="261" spans="1:7" ht="18" customHeight="1" x14ac:dyDescent="0.35">
      <c r="A261" s="30"/>
    </row>
    <row r="262" spans="1:7" ht="18" customHeight="1" x14ac:dyDescent="0.35">
      <c r="A262" s="30"/>
    </row>
    <row r="263" spans="1:7" ht="18" customHeight="1" x14ac:dyDescent="0.35">
      <c r="A263" s="30"/>
    </row>
    <row r="264" spans="1:7" ht="18" customHeight="1" x14ac:dyDescent="0.35">
      <c r="A264" s="30"/>
    </row>
    <row r="265" spans="1:7" ht="18" customHeight="1" x14ac:dyDescent="0.35">
      <c r="A265" s="30"/>
    </row>
    <row r="266" spans="1:7" ht="18" customHeight="1" x14ac:dyDescent="0.35">
      <c r="A266" s="30"/>
    </row>
    <row r="267" spans="1:7" ht="18" customHeight="1" x14ac:dyDescent="0.35">
      <c r="A267" s="30"/>
    </row>
    <row r="268" spans="1:7" ht="18" customHeight="1" x14ac:dyDescent="0.35">
      <c r="A268" s="30"/>
    </row>
    <row r="269" spans="1:7" ht="18" customHeight="1" x14ac:dyDescent="0.35">
      <c r="A269" s="44"/>
    </row>
    <row r="270" spans="1:7" ht="18" customHeight="1" x14ac:dyDescent="0.35">
      <c r="A270" s="44"/>
      <c r="B270" s="44"/>
    </row>
    <row r="271" spans="1:7" ht="18" customHeight="1" x14ac:dyDescent="0.35">
      <c r="B271" s="210" t="s">
        <v>0</v>
      </c>
      <c r="C271" s="210"/>
      <c r="D271" s="210"/>
      <c r="E271" s="210"/>
      <c r="F271" s="210"/>
      <c r="G271" s="210"/>
    </row>
    <row r="272" spans="1:7" s="56" customFormat="1" ht="18" customHeight="1" x14ac:dyDescent="0.35">
      <c r="A272" s="33"/>
      <c r="B272" s="210" t="str">
        <f>CONCATENATE("รายชื่อนักเรียน  ",'สรุปจำนวน-นร.'!$B$2," ชั้นมัธยมศึกษาปีที่ 1/7")</f>
        <v>รายชื่อนักเรียน  ภาคเรียนที่ 1 ปีการศึกษา 2569 ชั้นมัธยมศึกษาปีที่ 1/7</v>
      </c>
      <c r="C272" s="210"/>
      <c r="D272" s="210"/>
      <c r="E272" s="210"/>
      <c r="F272" s="210"/>
      <c r="G272" s="210"/>
    </row>
    <row r="273" spans="1:10" s="56" customFormat="1" ht="18" customHeight="1" x14ac:dyDescent="0.35">
      <c r="A273" s="33"/>
      <c r="B273" s="210" t="str">
        <f>"ครูที่ปรึกษา : "&amp;ครูที่ปรึกษา!$D$12</f>
        <v>ครูที่ปรึกษา : 1. นายวินัย  ศรีตระการ 2. นายวชิรวิทย์ วงษ์ขันธ์</v>
      </c>
      <c r="C273" s="210"/>
      <c r="D273" s="210"/>
      <c r="E273" s="210"/>
      <c r="F273" s="210"/>
      <c r="G273" s="210"/>
    </row>
    <row r="274" spans="1:10" s="56" customFormat="1" ht="18" customHeight="1" x14ac:dyDescent="0.35">
      <c r="A274" s="33"/>
      <c r="B274" s="209" t="str" cm="1">
        <f t="array" ref="B274">"ชาย  " &amp; SUM(COUNTIF(C276:C315,{"นาย","เด็กชาย"}&amp;"*")) &amp; "  คน     หญิง  " &amp; SUM(COUNTIF(C276:C315,{"นางสาว","เด็กหญิง"}&amp;"*")) &amp; "  คน     รวม  " &amp; COUNTA(C276:C315) &amp; "  คน"</f>
        <v>ชาย  18  คน     หญิง  12  คน     รวม  30  คน</v>
      </c>
      <c r="C274" s="209"/>
      <c r="D274" s="209"/>
      <c r="E274" s="209"/>
      <c r="F274" s="209"/>
      <c r="G274" s="209"/>
    </row>
    <row r="275" spans="1:10" ht="18" customHeight="1" x14ac:dyDescent="0.35">
      <c r="A275" s="37" t="s">
        <v>1</v>
      </c>
      <c r="B275" s="37" t="s">
        <v>2</v>
      </c>
      <c r="C275" s="42" t="s">
        <v>34</v>
      </c>
      <c r="D275" s="42"/>
      <c r="E275" s="39"/>
      <c r="F275" s="39"/>
      <c r="G275" s="39"/>
    </row>
    <row r="276" spans="1:10" ht="18" customHeight="1" x14ac:dyDescent="0.35">
      <c r="A276" s="37" t="s">
        <v>4</v>
      </c>
      <c r="B276" s="81">
        <v>20739</v>
      </c>
      <c r="C276" s="172" t="s">
        <v>785</v>
      </c>
      <c r="D276" s="57"/>
      <c r="E276" s="58"/>
      <c r="F276" s="58"/>
      <c r="G276" s="58"/>
      <c r="I276" s="103"/>
      <c r="J276" s="129"/>
    </row>
    <row r="277" spans="1:10" s="56" customFormat="1" ht="18" customHeight="1" x14ac:dyDescent="0.35">
      <c r="A277" s="37" t="s">
        <v>5</v>
      </c>
      <c r="B277" s="37">
        <v>21101</v>
      </c>
      <c r="C277" s="79" t="s">
        <v>1263</v>
      </c>
      <c r="D277" s="57"/>
      <c r="E277" s="58"/>
      <c r="F277" s="58"/>
      <c r="G277" s="58"/>
    </row>
    <row r="278" spans="1:10" s="56" customFormat="1" ht="18" customHeight="1" x14ac:dyDescent="0.35">
      <c r="A278" s="37">
        <v>3</v>
      </c>
      <c r="B278" s="42">
        <v>21102</v>
      </c>
      <c r="C278" s="39" t="s">
        <v>1264</v>
      </c>
      <c r="D278" s="57"/>
      <c r="E278" s="58"/>
      <c r="F278" s="58"/>
      <c r="G278" s="58"/>
    </row>
    <row r="279" spans="1:10" ht="18" customHeight="1" x14ac:dyDescent="0.35">
      <c r="A279" s="37">
        <v>4</v>
      </c>
      <c r="B279" s="37">
        <v>21103</v>
      </c>
      <c r="C279" s="79" t="s">
        <v>1265</v>
      </c>
      <c r="D279" s="57"/>
      <c r="E279" s="58"/>
      <c r="F279" s="58"/>
      <c r="G279" s="58"/>
    </row>
    <row r="280" spans="1:10" ht="18" customHeight="1" x14ac:dyDescent="0.35">
      <c r="A280" s="37" t="s">
        <v>8</v>
      </c>
      <c r="B280" s="42">
        <v>21104</v>
      </c>
      <c r="C280" s="79" t="s">
        <v>1266</v>
      </c>
      <c r="D280" s="57"/>
      <c r="E280" s="58"/>
      <c r="F280" s="58"/>
      <c r="G280" s="58"/>
    </row>
    <row r="281" spans="1:10" ht="18" customHeight="1" x14ac:dyDescent="0.35">
      <c r="A281" s="37" t="s">
        <v>9</v>
      </c>
      <c r="B281" s="37">
        <v>21105</v>
      </c>
      <c r="C281" s="79" t="s">
        <v>1267</v>
      </c>
      <c r="D281" s="57"/>
      <c r="E281" s="58"/>
      <c r="F281" s="58"/>
      <c r="G281" s="58"/>
    </row>
    <row r="282" spans="1:10" ht="18" customHeight="1" x14ac:dyDescent="0.35">
      <c r="A282" s="37" t="s">
        <v>10</v>
      </c>
      <c r="B282" s="42">
        <v>21106</v>
      </c>
      <c r="C282" s="79" t="s">
        <v>1268</v>
      </c>
      <c r="D282" s="57"/>
      <c r="E282" s="58"/>
      <c r="F282" s="58"/>
      <c r="G282" s="58"/>
    </row>
    <row r="283" spans="1:10" ht="18" customHeight="1" x14ac:dyDescent="0.35">
      <c r="A283" s="37" t="s">
        <v>11</v>
      </c>
      <c r="B283" s="37">
        <v>21107</v>
      </c>
      <c r="C283" s="79" t="s">
        <v>1269</v>
      </c>
      <c r="D283" s="57"/>
      <c r="E283" s="58"/>
      <c r="F283" s="58"/>
      <c r="G283" s="58"/>
    </row>
    <row r="284" spans="1:10" ht="18" customHeight="1" x14ac:dyDescent="0.35">
      <c r="A284" s="37" t="s">
        <v>12</v>
      </c>
      <c r="B284" s="42">
        <v>21108</v>
      </c>
      <c r="C284" s="79" t="s">
        <v>1270</v>
      </c>
      <c r="D284" s="57"/>
      <c r="E284" s="58"/>
      <c r="F284" s="58"/>
      <c r="G284" s="58"/>
    </row>
    <row r="285" spans="1:10" ht="18" customHeight="1" x14ac:dyDescent="0.35">
      <c r="A285" s="37" t="s">
        <v>13</v>
      </c>
      <c r="B285" s="37">
        <v>21109</v>
      </c>
      <c r="C285" s="79" t="s">
        <v>1271</v>
      </c>
      <c r="D285" s="57"/>
      <c r="E285" s="58"/>
      <c r="F285" s="58"/>
      <c r="G285" s="58"/>
    </row>
    <row r="286" spans="1:10" ht="18" customHeight="1" x14ac:dyDescent="0.35">
      <c r="A286" s="37" t="s">
        <v>14</v>
      </c>
      <c r="B286" s="42">
        <v>21110</v>
      </c>
      <c r="C286" s="79" t="s">
        <v>1272</v>
      </c>
      <c r="D286" s="42"/>
      <c r="E286" s="39"/>
      <c r="F286" s="39"/>
      <c r="G286" s="39"/>
    </row>
    <row r="287" spans="1:10" ht="18" customHeight="1" x14ac:dyDescent="0.35">
      <c r="A287" s="37" t="s">
        <v>15</v>
      </c>
      <c r="B287" s="37">
        <v>21111</v>
      </c>
      <c r="C287" s="79" t="s">
        <v>1273</v>
      </c>
      <c r="D287" s="42"/>
      <c r="E287" s="39"/>
      <c r="F287" s="39"/>
      <c r="G287" s="39"/>
    </row>
    <row r="288" spans="1:10" ht="18" customHeight="1" x14ac:dyDescent="0.35">
      <c r="A288" s="37" t="s">
        <v>16</v>
      </c>
      <c r="B288" s="42">
        <v>21112</v>
      </c>
      <c r="C288" s="79" t="s">
        <v>1274</v>
      </c>
      <c r="D288" s="42"/>
      <c r="E288" s="39"/>
      <c r="F288" s="39"/>
      <c r="G288" s="39"/>
    </row>
    <row r="289" spans="1:7" ht="18" customHeight="1" x14ac:dyDescent="0.35">
      <c r="A289" s="37" t="s">
        <v>17</v>
      </c>
      <c r="B289" s="37">
        <v>21113</v>
      </c>
      <c r="C289" s="79" t="s">
        <v>1275</v>
      </c>
      <c r="D289" s="42"/>
      <c r="E289" s="39"/>
      <c r="F289" s="39"/>
      <c r="G289" s="39"/>
    </row>
    <row r="290" spans="1:7" ht="18" customHeight="1" x14ac:dyDescent="0.35">
      <c r="A290" s="37" t="s">
        <v>18</v>
      </c>
      <c r="B290" s="42">
        <v>21114</v>
      </c>
      <c r="C290" s="39" t="s">
        <v>1276</v>
      </c>
      <c r="D290" s="42"/>
      <c r="E290" s="39"/>
      <c r="F290" s="39"/>
      <c r="G290" s="39"/>
    </row>
    <row r="291" spans="1:7" s="56" customFormat="1" ht="18" customHeight="1" x14ac:dyDescent="0.35">
      <c r="A291" s="37" t="s">
        <v>19</v>
      </c>
      <c r="B291" s="37">
        <v>21115</v>
      </c>
      <c r="C291" s="39" t="s">
        <v>1277</v>
      </c>
      <c r="D291" s="57"/>
      <c r="E291" s="58"/>
      <c r="F291" s="58"/>
      <c r="G291" s="58"/>
    </row>
    <row r="292" spans="1:7" ht="18" customHeight="1" x14ac:dyDescent="0.35">
      <c r="A292" s="37" t="s">
        <v>20</v>
      </c>
      <c r="B292" s="42">
        <v>21116</v>
      </c>
      <c r="C292" s="39" t="s">
        <v>1278</v>
      </c>
      <c r="D292" s="42"/>
      <c r="E292" s="39"/>
      <c r="F292" s="39"/>
      <c r="G292" s="39"/>
    </row>
    <row r="293" spans="1:7" ht="18" customHeight="1" x14ac:dyDescent="0.35">
      <c r="A293" s="37" t="s">
        <v>21</v>
      </c>
      <c r="B293" s="37">
        <v>21117</v>
      </c>
      <c r="C293" s="39" t="s">
        <v>1279</v>
      </c>
      <c r="D293" s="42"/>
      <c r="E293" s="39"/>
      <c r="F293" s="39"/>
      <c r="G293" s="39"/>
    </row>
    <row r="294" spans="1:7" ht="18" customHeight="1" x14ac:dyDescent="0.35">
      <c r="A294" s="37" t="s">
        <v>22</v>
      </c>
      <c r="B294" s="42">
        <v>21118</v>
      </c>
      <c r="C294" s="39" t="s">
        <v>1280</v>
      </c>
      <c r="D294" s="42"/>
      <c r="E294" s="39"/>
      <c r="F294" s="39"/>
      <c r="G294" s="39"/>
    </row>
    <row r="295" spans="1:7" ht="18" customHeight="1" x14ac:dyDescent="0.35">
      <c r="A295" s="37" t="s">
        <v>23</v>
      </c>
      <c r="B295" s="37">
        <v>21119</v>
      </c>
      <c r="C295" s="39" t="s">
        <v>1281</v>
      </c>
      <c r="D295" s="42"/>
      <c r="E295" s="39"/>
      <c r="F295" s="39"/>
      <c r="G295" s="39"/>
    </row>
    <row r="296" spans="1:7" ht="18" customHeight="1" x14ac:dyDescent="0.35">
      <c r="A296" s="37" t="s">
        <v>24</v>
      </c>
      <c r="B296" s="42">
        <v>21120</v>
      </c>
      <c r="C296" s="39" t="s">
        <v>1282</v>
      </c>
      <c r="D296" s="39"/>
      <c r="E296" s="39"/>
      <c r="F296" s="39"/>
      <c r="G296" s="39"/>
    </row>
    <row r="297" spans="1:7" ht="18" customHeight="1" x14ac:dyDescent="0.35">
      <c r="A297" s="37" t="s">
        <v>25</v>
      </c>
      <c r="B297" s="37">
        <v>21121</v>
      </c>
      <c r="C297" s="39" t="s">
        <v>1283</v>
      </c>
      <c r="D297" s="42"/>
      <c r="E297" s="39"/>
      <c r="F297" s="39"/>
      <c r="G297" s="39"/>
    </row>
    <row r="298" spans="1:7" ht="18" customHeight="1" x14ac:dyDescent="0.35">
      <c r="A298" s="37" t="s">
        <v>26</v>
      </c>
      <c r="B298" s="42">
        <v>21122</v>
      </c>
      <c r="C298" s="39" t="s">
        <v>1284</v>
      </c>
      <c r="D298" s="42"/>
      <c r="E298" s="39"/>
      <c r="F298" s="39"/>
      <c r="G298" s="39"/>
    </row>
    <row r="299" spans="1:7" ht="18" customHeight="1" x14ac:dyDescent="0.35">
      <c r="A299" s="37" t="s">
        <v>27</v>
      </c>
      <c r="B299" s="37">
        <v>21123</v>
      </c>
      <c r="C299" s="39" t="s">
        <v>1285</v>
      </c>
      <c r="D299" s="66"/>
      <c r="E299" s="39"/>
      <c r="F299" s="39"/>
      <c r="G299" s="51"/>
    </row>
    <row r="300" spans="1:7" ht="18" customHeight="1" x14ac:dyDescent="0.35">
      <c r="A300" s="37" t="s">
        <v>28</v>
      </c>
      <c r="B300" s="42">
        <v>21124</v>
      </c>
      <c r="C300" s="39" t="s">
        <v>1286</v>
      </c>
      <c r="D300" s="42"/>
      <c r="E300" s="39"/>
      <c r="F300" s="39"/>
      <c r="G300" s="39"/>
    </row>
    <row r="301" spans="1:7" ht="18" customHeight="1" x14ac:dyDescent="0.35">
      <c r="A301" s="37" t="s">
        <v>29</v>
      </c>
      <c r="B301" s="37">
        <v>21125</v>
      </c>
      <c r="C301" s="39" t="s">
        <v>1287</v>
      </c>
      <c r="D301" s="66"/>
      <c r="E301" s="39"/>
      <c r="F301" s="39"/>
      <c r="G301" s="39"/>
    </row>
    <row r="302" spans="1:7" ht="18" customHeight="1" x14ac:dyDescent="0.35">
      <c r="A302" s="37" t="s">
        <v>30</v>
      </c>
      <c r="B302" s="42">
        <v>21126</v>
      </c>
      <c r="C302" s="39" t="s">
        <v>1288</v>
      </c>
      <c r="D302" s="57"/>
      <c r="E302" s="58"/>
      <c r="F302" s="58"/>
      <c r="G302" s="61"/>
    </row>
    <row r="303" spans="1:7" ht="18" customHeight="1" x14ac:dyDescent="0.35">
      <c r="A303" s="37" t="s">
        <v>31</v>
      </c>
      <c r="B303" s="37">
        <v>21127</v>
      </c>
      <c r="C303" s="39" t="s">
        <v>1289</v>
      </c>
      <c r="D303" s="67"/>
      <c r="E303" s="57"/>
      <c r="F303" s="57"/>
      <c r="G303" s="196"/>
    </row>
    <row r="304" spans="1:7" ht="18" customHeight="1" x14ac:dyDescent="0.35">
      <c r="A304" s="37" t="s">
        <v>32</v>
      </c>
      <c r="B304" s="42">
        <v>21128</v>
      </c>
      <c r="C304" s="39" t="s">
        <v>1290</v>
      </c>
      <c r="D304" s="42"/>
      <c r="E304" s="39"/>
      <c r="F304" s="39"/>
      <c r="G304" s="39"/>
    </row>
    <row r="305" spans="1:7" ht="18" customHeight="1" x14ac:dyDescent="0.35">
      <c r="A305" s="37">
        <v>30</v>
      </c>
      <c r="B305" s="42">
        <v>21238</v>
      </c>
      <c r="C305" s="79" t="s">
        <v>1503</v>
      </c>
      <c r="D305" s="66"/>
      <c r="E305" s="39"/>
      <c r="F305" s="39"/>
      <c r="G305" s="39"/>
    </row>
    <row r="306" spans="1:7" ht="18" customHeight="1" x14ac:dyDescent="0.35">
      <c r="A306" s="44"/>
      <c r="G306" s="53"/>
    </row>
    <row r="307" spans="1:7" ht="18" customHeight="1" x14ac:dyDescent="0.35">
      <c r="A307" s="44"/>
    </row>
    <row r="308" spans="1:7" ht="18" customHeight="1" x14ac:dyDescent="0.35">
      <c r="A308" s="44"/>
      <c r="D308" s="68"/>
    </row>
    <row r="309" spans="1:7" ht="18" customHeight="1" x14ac:dyDescent="0.35">
      <c r="A309" s="44"/>
      <c r="G309" s="63"/>
    </row>
    <row r="310" spans="1:7" ht="18" customHeight="1" x14ac:dyDescent="0.35">
      <c r="A310" s="44"/>
      <c r="D310" s="68"/>
      <c r="G310" s="130"/>
    </row>
    <row r="311" spans="1:7" ht="18" customHeight="1" x14ac:dyDescent="0.35">
      <c r="A311" s="44"/>
      <c r="D311" s="105"/>
      <c r="E311" s="106"/>
      <c r="F311" s="106"/>
      <c r="G311" s="107"/>
    </row>
    <row r="312" spans="1:7" ht="18" customHeight="1" x14ac:dyDescent="0.35">
      <c r="A312" s="44"/>
      <c r="D312" s="105"/>
      <c r="E312" s="106"/>
      <c r="F312" s="106"/>
      <c r="G312" s="107"/>
    </row>
    <row r="313" spans="1:7" ht="18" customHeight="1" x14ac:dyDescent="0.35">
      <c r="A313" s="44"/>
      <c r="D313" s="105"/>
      <c r="E313" s="106"/>
      <c r="F313" s="106"/>
      <c r="G313" s="108"/>
    </row>
    <row r="314" spans="1:7" ht="18" customHeight="1" x14ac:dyDescent="0.35">
      <c r="A314" s="44"/>
      <c r="D314" s="105"/>
      <c r="E314" s="106"/>
      <c r="F314" s="106"/>
      <c r="G314" s="108"/>
    </row>
    <row r="315" spans="1:7" ht="18" customHeight="1" x14ac:dyDescent="0.35">
      <c r="A315" s="44"/>
      <c r="B315" s="33"/>
      <c r="C315" s="124"/>
      <c r="D315" s="105"/>
      <c r="E315" s="106"/>
      <c r="F315" s="106"/>
      <c r="G315" s="108"/>
    </row>
    <row r="316" spans="1:7" ht="18" customHeight="1" x14ac:dyDescent="0.35">
      <c r="B316" s="210" t="s">
        <v>0</v>
      </c>
      <c r="C316" s="210"/>
      <c r="D316" s="210"/>
      <c r="E316" s="210"/>
      <c r="F316" s="210"/>
      <c r="G316" s="210"/>
    </row>
    <row r="317" spans="1:7" s="56" customFormat="1" ht="18" customHeight="1" x14ac:dyDescent="0.35">
      <c r="A317" s="33"/>
      <c r="B317" s="210" t="str">
        <f>CONCATENATE("รายชื่อนักเรียน  ",'สรุปจำนวน-นร.'!$B$2," ชั้นมัธยมศึกษาปีที่ 1/8")</f>
        <v>รายชื่อนักเรียน  ภาคเรียนที่ 1 ปีการศึกษา 2569 ชั้นมัธยมศึกษาปีที่ 1/8</v>
      </c>
      <c r="C317" s="210"/>
      <c r="D317" s="210"/>
      <c r="E317" s="210"/>
      <c r="F317" s="210"/>
      <c r="G317" s="210"/>
    </row>
    <row r="318" spans="1:7" s="56" customFormat="1" ht="18" customHeight="1" x14ac:dyDescent="0.35">
      <c r="A318" s="33"/>
      <c r="B318" s="210" t="str">
        <f>"ครูที่ปรึกษา : "&amp;ครูที่ปรึกษา!$D$13</f>
        <v xml:space="preserve">ครูที่ปรึกษา : 1. นางนภัสชล  โคตรชมภู 2. นางสาวกุสุมาสพ์  วารีไสย์ </v>
      </c>
      <c r="C318" s="210"/>
      <c r="D318" s="210"/>
      <c r="E318" s="210"/>
      <c r="F318" s="210"/>
      <c r="G318" s="210"/>
    </row>
    <row r="319" spans="1:7" s="56" customFormat="1" ht="18" customHeight="1" x14ac:dyDescent="0.35">
      <c r="A319" s="33"/>
      <c r="B319" s="209" t="str" cm="1">
        <f t="array" ref="B319">"ชาย  " &amp; SUM(COUNTIF(C321:C360,{"นาย","เด็กชาย"}&amp;"*")) &amp; "  คน     หญิง  " &amp; SUM(COUNTIF(C321:C360,{"นางสาว","เด็กหญิง"}&amp;"*")) &amp; "  คน     รวม  " &amp; COUNTA(C321:C360) &amp; "  คน"</f>
        <v>ชาย  19  คน     หญิง  11  คน     รวม  30  คน</v>
      </c>
      <c r="C319" s="209"/>
      <c r="D319" s="209"/>
      <c r="E319" s="209"/>
      <c r="F319" s="209"/>
      <c r="G319" s="209"/>
    </row>
    <row r="320" spans="1:7" ht="18" customHeight="1" x14ac:dyDescent="0.35">
      <c r="A320" s="37" t="s">
        <v>1</v>
      </c>
      <c r="B320" s="37" t="s">
        <v>2</v>
      </c>
      <c r="C320" s="42" t="s">
        <v>34</v>
      </c>
      <c r="D320" s="42"/>
      <c r="E320" s="39"/>
      <c r="F320" s="39"/>
      <c r="G320" s="39"/>
    </row>
    <row r="321" spans="1:7" ht="18" customHeight="1" x14ac:dyDescent="0.35">
      <c r="A321" s="37" t="s">
        <v>4</v>
      </c>
      <c r="B321" s="81">
        <v>20756</v>
      </c>
      <c r="C321" s="172" t="s">
        <v>802</v>
      </c>
      <c r="D321" s="57"/>
      <c r="E321" s="58"/>
      <c r="F321" s="58"/>
      <c r="G321" s="58"/>
    </row>
    <row r="322" spans="1:7" ht="18" customHeight="1" x14ac:dyDescent="0.35">
      <c r="A322" s="37" t="s">
        <v>5</v>
      </c>
      <c r="B322" s="81">
        <v>20761</v>
      </c>
      <c r="C322" s="172" t="s">
        <v>805</v>
      </c>
      <c r="D322" s="57"/>
      <c r="E322" s="58"/>
      <c r="F322" s="58"/>
      <c r="G322" s="58"/>
    </row>
    <row r="323" spans="1:7" s="56" customFormat="1" ht="18" customHeight="1" x14ac:dyDescent="0.35">
      <c r="A323" s="37" t="s">
        <v>6</v>
      </c>
      <c r="B323" s="81">
        <v>20763</v>
      </c>
      <c r="C323" s="172" t="s">
        <v>806</v>
      </c>
      <c r="D323" s="57"/>
      <c r="E323" s="58"/>
      <c r="F323" s="58"/>
      <c r="G323" s="58"/>
    </row>
    <row r="324" spans="1:7" ht="18" customHeight="1" x14ac:dyDescent="0.35">
      <c r="A324" s="37" t="s">
        <v>7</v>
      </c>
      <c r="B324" s="94">
        <v>21129</v>
      </c>
      <c r="C324" s="79" t="s">
        <v>1291</v>
      </c>
      <c r="D324" s="42"/>
      <c r="E324" s="39"/>
      <c r="F324" s="39"/>
      <c r="G324" s="58"/>
    </row>
    <row r="325" spans="1:7" ht="18" customHeight="1" x14ac:dyDescent="0.35">
      <c r="A325" s="37" t="s">
        <v>8</v>
      </c>
      <c r="B325" s="37">
        <v>21130</v>
      </c>
      <c r="C325" s="79" t="s">
        <v>1292</v>
      </c>
      <c r="D325" s="42"/>
      <c r="E325" s="39"/>
      <c r="F325" s="39"/>
      <c r="G325" s="58"/>
    </row>
    <row r="326" spans="1:7" ht="18" customHeight="1" x14ac:dyDescent="0.35">
      <c r="A326" s="37" t="s">
        <v>9</v>
      </c>
      <c r="B326" s="94">
        <v>21131</v>
      </c>
      <c r="C326" s="79" t="s">
        <v>1293</v>
      </c>
      <c r="D326" s="42"/>
      <c r="E326" s="39"/>
      <c r="F326" s="39"/>
      <c r="G326" s="58"/>
    </row>
    <row r="327" spans="1:7" ht="18" customHeight="1" x14ac:dyDescent="0.35">
      <c r="A327" s="37" t="s">
        <v>10</v>
      </c>
      <c r="B327" s="37">
        <v>21132</v>
      </c>
      <c r="C327" s="79" t="s">
        <v>1294</v>
      </c>
      <c r="D327" s="42"/>
      <c r="E327" s="39"/>
      <c r="F327" s="39"/>
      <c r="G327" s="58"/>
    </row>
    <row r="328" spans="1:7" s="56" customFormat="1" ht="18" customHeight="1" x14ac:dyDescent="0.35">
      <c r="A328" s="37" t="s">
        <v>11</v>
      </c>
      <c r="B328" s="37">
        <v>21134</v>
      </c>
      <c r="C328" s="79" t="s">
        <v>1296</v>
      </c>
      <c r="D328" s="57"/>
      <c r="E328" s="58"/>
      <c r="F328" s="58"/>
      <c r="G328" s="58"/>
    </row>
    <row r="329" spans="1:7" ht="18" customHeight="1" x14ac:dyDescent="0.35">
      <c r="A329" s="37" t="s">
        <v>12</v>
      </c>
      <c r="B329" s="37">
        <v>21136</v>
      </c>
      <c r="C329" s="79" t="s">
        <v>1298</v>
      </c>
      <c r="D329" s="42"/>
      <c r="E329" s="39"/>
      <c r="F329" s="39"/>
      <c r="G329" s="39"/>
    </row>
    <row r="330" spans="1:7" ht="18" customHeight="1" x14ac:dyDescent="0.35">
      <c r="A330" s="37" t="s">
        <v>13</v>
      </c>
      <c r="B330" s="94">
        <v>21137</v>
      </c>
      <c r="C330" s="79" t="s">
        <v>1299</v>
      </c>
      <c r="D330" s="42"/>
      <c r="E330" s="39"/>
      <c r="F330" s="39"/>
      <c r="G330" s="39"/>
    </row>
    <row r="331" spans="1:7" ht="18" customHeight="1" x14ac:dyDescent="0.35">
      <c r="A331" s="37" t="s">
        <v>14</v>
      </c>
      <c r="B331" s="37">
        <v>21138</v>
      </c>
      <c r="C331" s="79" t="s">
        <v>1300</v>
      </c>
      <c r="D331" s="42"/>
      <c r="E331" s="39"/>
      <c r="F331" s="39"/>
      <c r="G331" s="39"/>
    </row>
    <row r="332" spans="1:7" ht="18" customHeight="1" x14ac:dyDescent="0.35">
      <c r="A332" s="37" t="s">
        <v>15</v>
      </c>
      <c r="B332" s="94">
        <v>21139</v>
      </c>
      <c r="C332" s="79" t="s">
        <v>1301</v>
      </c>
      <c r="D332" s="42"/>
      <c r="E332" s="39"/>
      <c r="F332" s="39"/>
      <c r="G332" s="39"/>
    </row>
    <row r="333" spans="1:7" ht="18" customHeight="1" x14ac:dyDescent="0.35">
      <c r="A333" s="37" t="s">
        <v>16</v>
      </c>
      <c r="B333" s="37">
        <v>21140</v>
      </c>
      <c r="C333" s="79" t="s">
        <v>1302</v>
      </c>
      <c r="D333" s="42"/>
      <c r="E333" s="39"/>
      <c r="F333" s="39"/>
      <c r="G333" s="39"/>
    </row>
    <row r="334" spans="1:7" s="56" customFormat="1" ht="18" customHeight="1" x14ac:dyDescent="0.35">
      <c r="A334" s="37" t="s">
        <v>17</v>
      </c>
      <c r="B334" s="94">
        <v>21141</v>
      </c>
      <c r="C334" s="79" t="s">
        <v>1303</v>
      </c>
      <c r="D334" s="57"/>
      <c r="E334" s="58"/>
      <c r="F334" s="58"/>
      <c r="G334" s="58"/>
    </row>
    <row r="335" spans="1:7" ht="18" customHeight="1" x14ac:dyDescent="0.35">
      <c r="A335" s="37" t="s">
        <v>18</v>
      </c>
      <c r="B335" s="37">
        <v>21142</v>
      </c>
      <c r="C335" s="79" t="s">
        <v>1304</v>
      </c>
      <c r="D335" s="42"/>
      <c r="E335" s="39"/>
      <c r="F335" s="39"/>
      <c r="G335" s="39"/>
    </row>
    <row r="336" spans="1:7" ht="18" customHeight="1" x14ac:dyDescent="0.35">
      <c r="A336" s="37" t="s">
        <v>19</v>
      </c>
      <c r="B336" s="94">
        <v>21143</v>
      </c>
      <c r="C336" s="79" t="s">
        <v>1305</v>
      </c>
      <c r="D336" s="42"/>
      <c r="E336" s="39"/>
      <c r="F336" s="39"/>
      <c r="G336" s="39"/>
    </row>
    <row r="337" spans="1:7" ht="18" customHeight="1" x14ac:dyDescent="0.35">
      <c r="A337" s="37" t="s">
        <v>20</v>
      </c>
      <c r="B337" s="37">
        <v>21144</v>
      </c>
      <c r="C337" s="39" t="s">
        <v>1306</v>
      </c>
      <c r="D337" s="42"/>
      <c r="E337" s="39"/>
      <c r="F337" s="39"/>
      <c r="G337" s="39"/>
    </row>
    <row r="338" spans="1:7" ht="18" customHeight="1" x14ac:dyDescent="0.35">
      <c r="A338" s="37" t="s">
        <v>21</v>
      </c>
      <c r="B338" s="94">
        <v>21145</v>
      </c>
      <c r="C338" s="39" t="s">
        <v>1307</v>
      </c>
      <c r="D338" s="42"/>
      <c r="E338" s="39"/>
      <c r="F338" s="39"/>
      <c r="G338" s="39"/>
    </row>
    <row r="339" spans="1:7" ht="18" customHeight="1" x14ac:dyDescent="0.35">
      <c r="A339" s="37" t="s">
        <v>22</v>
      </c>
      <c r="B339" s="37">
        <v>21146</v>
      </c>
      <c r="C339" s="39" t="s">
        <v>1308</v>
      </c>
      <c r="D339" s="42"/>
      <c r="E339" s="39"/>
      <c r="F339" s="39"/>
      <c r="G339" s="39"/>
    </row>
    <row r="340" spans="1:7" ht="18" customHeight="1" x14ac:dyDescent="0.35">
      <c r="A340" s="37" t="s">
        <v>23</v>
      </c>
      <c r="B340" s="94">
        <v>21147</v>
      </c>
      <c r="C340" s="39" t="s">
        <v>1309</v>
      </c>
      <c r="D340" s="42"/>
      <c r="E340" s="39"/>
      <c r="F340" s="39"/>
      <c r="G340" s="39"/>
    </row>
    <row r="341" spans="1:7" ht="18" customHeight="1" x14ac:dyDescent="0.35">
      <c r="A341" s="37" t="s">
        <v>24</v>
      </c>
      <c r="B341" s="37">
        <v>21148</v>
      </c>
      <c r="C341" s="39" t="s">
        <v>1310</v>
      </c>
      <c r="D341" s="42"/>
      <c r="E341" s="39"/>
      <c r="F341" s="39"/>
      <c r="G341" s="39"/>
    </row>
    <row r="342" spans="1:7" ht="18" customHeight="1" x14ac:dyDescent="0.35">
      <c r="A342" s="37" t="s">
        <v>25</v>
      </c>
      <c r="B342" s="94">
        <v>21149</v>
      </c>
      <c r="C342" s="39" t="s">
        <v>1311</v>
      </c>
      <c r="D342" s="42"/>
      <c r="E342" s="39"/>
      <c r="F342" s="39"/>
      <c r="G342" s="39"/>
    </row>
    <row r="343" spans="1:7" ht="18" customHeight="1" x14ac:dyDescent="0.35">
      <c r="A343" s="37" t="s">
        <v>26</v>
      </c>
      <c r="B343" s="37">
        <v>21150</v>
      </c>
      <c r="C343" s="39" t="s">
        <v>1312</v>
      </c>
      <c r="D343" s="42"/>
      <c r="E343" s="39"/>
      <c r="F343" s="39"/>
      <c r="G343" s="39"/>
    </row>
    <row r="344" spans="1:7" ht="18" customHeight="1" x14ac:dyDescent="0.35">
      <c r="A344" s="37" t="s">
        <v>27</v>
      </c>
      <c r="B344" s="94">
        <v>21151</v>
      </c>
      <c r="C344" s="39" t="s">
        <v>1313</v>
      </c>
      <c r="D344" s="42"/>
      <c r="E344" s="39"/>
      <c r="F344" s="39"/>
      <c r="G344" s="39"/>
    </row>
    <row r="345" spans="1:7" ht="18" customHeight="1" x14ac:dyDescent="0.35">
      <c r="A345" s="37" t="s">
        <v>28</v>
      </c>
      <c r="B345" s="37">
        <v>21152</v>
      </c>
      <c r="C345" s="39" t="s">
        <v>1314</v>
      </c>
      <c r="D345" s="42"/>
      <c r="E345" s="39"/>
      <c r="F345" s="39"/>
      <c r="G345" s="39"/>
    </row>
    <row r="346" spans="1:7" ht="18" customHeight="1" x14ac:dyDescent="0.35">
      <c r="A346" s="37" t="s">
        <v>29</v>
      </c>
      <c r="B346" s="94">
        <v>21153</v>
      </c>
      <c r="C346" s="39" t="s">
        <v>1315</v>
      </c>
      <c r="D346" s="42"/>
      <c r="E346" s="39"/>
      <c r="F346" s="39"/>
      <c r="G346" s="39"/>
    </row>
    <row r="347" spans="1:7" ht="18" customHeight="1" x14ac:dyDescent="0.35">
      <c r="A347" s="37" t="s">
        <v>30</v>
      </c>
      <c r="B347" s="37">
        <v>21154</v>
      </c>
      <c r="C347" s="39" t="s">
        <v>1316</v>
      </c>
      <c r="D347" s="42"/>
      <c r="E347" s="39"/>
      <c r="F347" s="39"/>
      <c r="G347" s="39"/>
    </row>
    <row r="348" spans="1:7" ht="18" customHeight="1" x14ac:dyDescent="0.35">
      <c r="A348" s="37" t="s">
        <v>31</v>
      </c>
      <c r="B348" s="94">
        <v>21155</v>
      </c>
      <c r="C348" s="39" t="s">
        <v>1317</v>
      </c>
      <c r="D348" s="42"/>
      <c r="E348" s="39"/>
      <c r="F348" s="39"/>
      <c r="G348" s="39"/>
    </row>
    <row r="349" spans="1:7" ht="18" customHeight="1" x14ac:dyDescent="0.35">
      <c r="A349" s="37">
        <v>29</v>
      </c>
      <c r="B349" s="42">
        <v>21224</v>
      </c>
      <c r="C349" s="39" t="s">
        <v>1486</v>
      </c>
      <c r="D349" s="42"/>
      <c r="E349" s="39"/>
      <c r="F349" s="39"/>
      <c r="G349" s="39"/>
    </row>
    <row r="350" spans="1:7" ht="18" customHeight="1" x14ac:dyDescent="0.35">
      <c r="A350" s="37">
        <v>30</v>
      </c>
      <c r="B350" s="42">
        <v>21225</v>
      </c>
      <c r="C350" s="39" t="s">
        <v>1487</v>
      </c>
      <c r="D350" s="42"/>
      <c r="E350" s="39"/>
      <c r="F350" s="39"/>
      <c r="G350" s="39"/>
    </row>
    <row r="351" spans="1:7" ht="18" customHeight="1" x14ac:dyDescent="0.35">
      <c r="A351" s="44"/>
      <c r="G351" s="53"/>
    </row>
    <row r="352" spans="1:7" ht="18" customHeight="1" x14ac:dyDescent="0.35">
      <c r="A352" s="44"/>
      <c r="D352" s="111"/>
      <c r="E352" s="71"/>
      <c r="F352" s="71"/>
      <c r="G352" s="112"/>
    </row>
    <row r="353" spans="1:7" s="56" customFormat="1" ht="18" customHeight="1" x14ac:dyDescent="0.35">
      <c r="A353" s="44"/>
      <c r="B353" s="41"/>
      <c r="C353" s="41"/>
      <c r="D353" s="33"/>
      <c r="E353" s="41"/>
      <c r="F353" s="41"/>
      <c r="G353" s="41"/>
    </row>
    <row r="354" spans="1:7" s="56" customFormat="1" ht="18" customHeight="1" x14ac:dyDescent="0.35">
      <c r="A354" s="44"/>
      <c r="B354" s="41"/>
      <c r="C354" s="41"/>
      <c r="D354" s="33"/>
      <c r="E354" s="41"/>
      <c r="F354" s="41"/>
      <c r="G354" s="41"/>
    </row>
    <row r="355" spans="1:7" s="56" customFormat="1" ht="18" customHeight="1" x14ac:dyDescent="0.35">
      <c r="A355" s="44"/>
      <c r="B355" s="41"/>
      <c r="C355" s="41"/>
      <c r="D355" s="33"/>
      <c r="E355" s="41"/>
      <c r="F355" s="41"/>
      <c r="G355" s="41"/>
    </row>
    <row r="356" spans="1:7" s="56" customFormat="1" ht="18" customHeight="1" x14ac:dyDescent="0.35">
      <c r="A356" s="44"/>
      <c r="D356" s="68"/>
      <c r="E356" s="68"/>
      <c r="F356" s="68"/>
      <c r="G356" s="113"/>
    </row>
    <row r="357" spans="1:7" s="56" customFormat="1" ht="18" customHeight="1" x14ac:dyDescent="0.35">
      <c r="A357" s="44"/>
      <c r="B357" s="44"/>
      <c r="C357" s="124"/>
      <c r="D357" s="62"/>
      <c r="E357" s="62"/>
      <c r="F357" s="62"/>
      <c r="G357" s="62"/>
    </row>
    <row r="358" spans="1:7" s="56" customFormat="1" ht="18" customHeight="1" x14ac:dyDescent="0.35">
      <c r="A358" s="44"/>
      <c r="B358" s="44"/>
      <c r="C358" s="124"/>
      <c r="D358" s="62"/>
      <c r="E358" s="62"/>
      <c r="F358" s="62"/>
      <c r="G358" s="62"/>
    </row>
    <row r="359" spans="1:7" ht="18" customHeight="1" x14ac:dyDescent="0.35">
      <c r="A359" s="54"/>
      <c r="B359" s="56"/>
      <c r="C359" s="56"/>
      <c r="D359" s="64"/>
      <c r="E359" s="64"/>
      <c r="F359" s="64"/>
      <c r="G359" s="64"/>
    </row>
    <row r="360" spans="1:7" ht="18" customHeight="1" x14ac:dyDescent="0.35">
      <c r="B360" s="56"/>
      <c r="C360" s="56"/>
      <c r="D360" s="62"/>
      <c r="E360" s="62"/>
      <c r="F360" s="62"/>
      <c r="G360" s="62"/>
    </row>
    <row r="361" spans="1:7" ht="18" customHeight="1" x14ac:dyDescent="0.35">
      <c r="B361" s="210" t="s">
        <v>0</v>
      </c>
      <c r="C361" s="210"/>
      <c r="D361" s="210"/>
      <c r="E361" s="210"/>
      <c r="F361" s="210"/>
      <c r="G361" s="210"/>
    </row>
    <row r="362" spans="1:7" s="56" customFormat="1" ht="18" customHeight="1" x14ac:dyDescent="0.35">
      <c r="A362" s="33"/>
      <c r="B362" s="210" t="str">
        <f>CONCATENATE("รายชื่อนักเรียน  ",'สรุปจำนวน-นร.'!$B$2," ชั้นมัธยมศึกษาปีที่ 1/9")</f>
        <v>รายชื่อนักเรียน  ภาคเรียนที่ 1 ปีการศึกษา 2569 ชั้นมัธยมศึกษาปีที่ 1/9</v>
      </c>
      <c r="C362" s="210"/>
      <c r="D362" s="210"/>
      <c r="E362" s="210"/>
      <c r="F362" s="210"/>
      <c r="G362" s="210"/>
    </row>
    <row r="363" spans="1:7" s="56" customFormat="1" ht="18" customHeight="1" x14ac:dyDescent="0.35">
      <c r="A363" s="33"/>
      <c r="B363" s="210" t="str">
        <f>"ครูที่ปรึกษา : "&amp;ครูที่ปรึกษา!$D$14</f>
        <v xml:space="preserve">ครูที่ปรึกษา : 1. นางสาวปราณี  นันทะแสน  2. นางสาวสุชาดา  อุทัยบุรมย์  </v>
      </c>
      <c r="C363" s="210"/>
      <c r="D363" s="210"/>
      <c r="E363" s="210"/>
      <c r="F363" s="210"/>
      <c r="G363" s="210"/>
    </row>
    <row r="364" spans="1:7" s="56" customFormat="1" ht="18" customHeight="1" x14ac:dyDescent="0.35">
      <c r="A364" s="33"/>
      <c r="B364" s="209" t="str" cm="1">
        <f t="array" ref="B364">"ชาย  " &amp; SUM(COUNTIF(C366:C405,{"นาย","เด็กชาย"}&amp;"*")) &amp; "  คน     หญิง  " &amp; SUM(COUNTIF(C366:C405,{"นางสาว","เด็กหญิง"}&amp;"*")) &amp; "  คน     รวม  " &amp; COUNTA(C366:C405) &amp; "  คน"</f>
        <v>ชาย  20  คน     หญิง  11  คน     รวม  31  คน</v>
      </c>
      <c r="C364" s="209"/>
      <c r="D364" s="209"/>
      <c r="E364" s="209"/>
      <c r="F364" s="209"/>
      <c r="G364" s="209"/>
    </row>
    <row r="365" spans="1:7" ht="18" customHeight="1" x14ac:dyDescent="0.35">
      <c r="A365" s="37" t="s">
        <v>1</v>
      </c>
      <c r="B365" s="37" t="s">
        <v>2</v>
      </c>
      <c r="C365" s="42" t="s">
        <v>34</v>
      </c>
      <c r="D365" s="42"/>
      <c r="E365" s="39"/>
      <c r="F365" s="39"/>
      <c r="G365" s="39"/>
    </row>
    <row r="366" spans="1:7" ht="18" customHeight="1" x14ac:dyDescent="0.35">
      <c r="A366" s="46" t="s">
        <v>4</v>
      </c>
      <c r="B366" s="81">
        <v>20793</v>
      </c>
      <c r="C366" s="172" t="s">
        <v>833</v>
      </c>
      <c r="D366" s="57"/>
      <c r="E366" s="58"/>
      <c r="F366" s="58"/>
      <c r="G366" s="58"/>
    </row>
    <row r="367" spans="1:7" ht="18" customHeight="1" x14ac:dyDescent="0.35">
      <c r="A367" s="46" t="s">
        <v>5</v>
      </c>
      <c r="B367" s="42">
        <v>21156</v>
      </c>
      <c r="C367" s="39" t="s">
        <v>1318</v>
      </c>
      <c r="D367" s="57"/>
      <c r="E367" s="58"/>
      <c r="F367" s="58"/>
      <c r="G367" s="58"/>
    </row>
    <row r="368" spans="1:7" ht="18" customHeight="1" x14ac:dyDescent="0.35">
      <c r="A368" s="46" t="s">
        <v>6</v>
      </c>
      <c r="B368" s="37">
        <v>21157</v>
      </c>
      <c r="C368" s="79" t="s">
        <v>1319</v>
      </c>
      <c r="D368" s="57"/>
      <c r="E368" s="58"/>
      <c r="F368" s="58"/>
      <c r="G368" s="58"/>
    </row>
    <row r="369" spans="1:7" ht="18" customHeight="1" x14ac:dyDescent="0.35">
      <c r="A369" s="46" t="s">
        <v>7</v>
      </c>
      <c r="B369" s="42">
        <v>21158</v>
      </c>
      <c r="C369" s="79" t="s">
        <v>1320</v>
      </c>
      <c r="D369" s="42"/>
      <c r="E369" s="39"/>
      <c r="F369" s="39"/>
      <c r="G369" s="58"/>
    </row>
    <row r="370" spans="1:7" ht="18" customHeight="1" x14ac:dyDescent="0.35">
      <c r="A370" s="46" t="s">
        <v>8</v>
      </c>
      <c r="B370" s="37">
        <v>21159</v>
      </c>
      <c r="C370" s="79" t="s">
        <v>1321</v>
      </c>
      <c r="D370" s="42"/>
      <c r="E370" s="39"/>
      <c r="F370" s="39"/>
      <c r="G370" s="58"/>
    </row>
    <row r="371" spans="1:7" ht="18" customHeight="1" x14ac:dyDescent="0.35">
      <c r="A371" s="37" t="s">
        <v>9</v>
      </c>
      <c r="B371" s="42">
        <v>21160</v>
      </c>
      <c r="C371" s="79" t="s">
        <v>1322</v>
      </c>
      <c r="D371" s="42"/>
      <c r="E371" s="39"/>
      <c r="F371" s="39"/>
      <c r="G371" s="58"/>
    </row>
    <row r="372" spans="1:7" ht="18" customHeight="1" x14ac:dyDescent="0.35">
      <c r="A372" s="37" t="s">
        <v>10</v>
      </c>
      <c r="B372" s="37">
        <v>21161</v>
      </c>
      <c r="C372" s="79" t="s">
        <v>1323</v>
      </c>
      <c r="D372" s="42"/>
      <c r="E372" s="39"/>
      <c r="F372" s="39"/>
      <c r="G372" s="58"/>
    </row>
    <row r="373" spans="1:7" ht="18" customHeight="1" x14ac:dyDescent="0.35">
      <c r="A373" s="37" t="s">
        <v>11</v>
      </c>
      <c r="B373" s="42">
        <v>21162</v>
      </c>
      <c r="C373" s="79" t="s">
        <v>1324</v>
      </c>
      <c r="D373" s="42"/>
      <c r="E373" s="39"/>
      <c r="F373" s="39"/>
      <c r="G373" s="58"/>
    </row>
    <row r="374" spans="1:7" ht="18" customHeight="1" x14ac:dyDescent="0.35">
      <c r="A374" s="37" t="s">
        <v>12</v>
      </c>
      <c r="B374" s="37">
        <v>21163</v>
      </c>
      <c r="C374" s="79" t="s">
        <v>1325</v>
      </c>
      <c r="D374" s="42"/>
      <c r="E374" s="39"/>
      <c r="F374" s="39"/>
      <c r="G374" s="39"/>
    </row>
    <row r="375" spans="1:7" ht="18" customHeight="1" x14ac:dyDescent="0.35">
      <c r="A375" s="37" t="s">
        <v>13</v>
      </c>
      <c r="B375" s="42">
        <v>21164</v>
      </c>
      <c r="C375" s="79" t="s">
        <v>1326</v>
      </c>
      <c r="D375" s="42"/>
      <c r="E375" s="39"/>
      <c r="F375" s="39"/>
      <c r="G375" s="39"/>
    </row>
    <row r="376" spans="1:7" ht="18" customHeight="1" x14ac:dyDescent="0.35">
      <c r="A376" s="37" t="s">
        <v>14</v>
      </c>
      <c r="B376" s="37">
        <v>21165</v>
      </c>
      <c r="C376" s="79" t="s">
        <v>1327</v>
      </c>
      <c r="D376" s="42"/>
      <c r="E376" s="39"/>
      <c r="F376" s="39"/>
      <c r="G376" s="39"/>
    </row>
    <row r="377" spans="1:7" ht="18" customHeight="1" x14ac:dyDescent="0.35">
      <c r="A377" s="37" t="s">
        <v>15</v>
      </c>
      <c r="B377" s="42">
        <v>21166</v>
      </c>
      <c r="C377" s="79" t="s">
        <v>1328</v>
      </c>
      <c r="D377" s="42"/>
      <c r="E377" s="39"/>
      <c r="F377" s="39"/>
      <c r="G377" s="39"/>
    </row>
    <row r="378" spans="1:7" ht="18" customHeight="1" x14ac:dyDescent="0.35">
      <c r="A378" s="37" t="s">
        <v>16</v>
      </c>
      <c r="B378" s="37">
        <v>21167</v>
      </c>
      <c r="C378" s="79" t="s">
        <v>1329</v>
      </c>
      <c r="D378" s="42"/>
      <c r="E378" s="39"/>
      <c r="F378" s="39"/>
      <c r="G378" s="39"/>
    </row>
    <row r="379" spans="1:7" ht="18" customHeight="1" x14ac:dyDescent="0.35">
      <c r="A379" s="37" t="s">
        <v>17</v>
      </c>
      <c r="B379" s="42">
        <v>21168</v>
      </c>
      <c r="C379" s="79" t="s">
        <v>1330</v>
      </c>
      <c r="D379" s="42"/>
      <c r="E379" s="39"/>
      <c r="F379" s="39"/>
      <c r="G379" s="39"/>
    </row>
    <row r="380" spans="1:7" ht="18" customHeight="1" x14ac:dyDescent="0.35">
      <c r="A380" s="37" t="s">
        <v>18</v>
      </c>
      <c r="B380" s="37">
        <v>21169</v>
      </c>
      <c r="C380" s="79" t="s">
        <v>1331</v>
      </c>
      <c r="D380" s="42"/>
      <c r="E380" s="39"/>
      <c r="F380" s="39"/>
      <c r="G380" s="39"/>
    </row>
    <row r="381" spans="1:7" ht="18" customHeight="1" x14ac:dyDescent="0.35">
      <c r="A381" s="37" t="s">
        <v>19</v>
      </c>
      <c r="B381" s="42">
        <v>21170</v>
      </c>
      <c r="C381" s="79" t="s">
        <v>1332</v>
      </c>
      <c r="D381" s="42"/>
      <c r="E381" s="39"/>
      <c r="F381" s="39"/>
      <c r="G381" s="39"/>
    </row>
    <row r="382" spans="1:7" s="56" customFormat="1" ht="18" customHeight="1" x14ac:dyDescent="0.35">
      <c r="A382" s="37" t="s">
        <v>20</v>
      </c>
      <c r="B382" s="37">
        <v>21171</v>
      </c>
      <c r="C382" s="79" t="s">
        <v>1333</v>
      </c>
      <c r="D382" s="57"/>
      <c r="E382" s="58"/>
      <c r="F382" s="58"/>
      <c r="G382" s="58"/>
    </row>
    <row r="383" spans="1:7" ht="18" customHeight="1" x14ac:dyDescent="0.35">
      <c r="A383" s="37" t="s">
        <v>21</v>
      </c>
      <c r="B383" s="42">
        <v>21172</v>
      </c>
      <c r="C383" s="79" t="s">
        <v>1334</v>
      </c>
      <c r="D383" s="42"/>
      <c r="E383" s="39"/>
      <c r="F383" s="39"/>
      <c r="G383" s="39"/>
    </row>
    <row r="384" spans="1:7" ht="18" customHeight="1" x14ac:dyDescent="0.35">
      <c r="A384" s="37" t="s">
        <v>22</v>
      </c>
      <c r="B384" s="37">
        <v>21173</v>
      </c>
      <c r="C384" s="79" t="s">
        <v>1335</v>
      </c>
      <c r="D384" s="42"/>
      <c r="E384" s="39"/>
      <c r="F384" s="39"/>
      <c r="G384" s="39"/>
    </row>
    <row r="385" spans="1:7" ht="18" customHeight="1" x14ac:dyDescent="0.35">
      <c r="A385" s="37" t="s">
        <v>23</v>
      </c>
      <c r="B385" s="42">
        <v>21174</v>
      </c>
      <c r="C385" s="79" t="s">
        <v>1336</v>
      </c>
      <c r="D385" s="42"/>
      <c r="E385" s="39"/>
      <c r="F385" s="39"/>
      <c r="G385" s="39"/>
    </row>
    <row r="386" spans="1:7" ht="18" customHeight="1" x14ac:dyDescent="0.35">
      <c r="A386" s="37" t="s">
        <v>24</v>
      </c>
      <c r="B386" s="37">
        <v>21175</v>
      </c>
      <c r="C386" s="79" t="s">
        <v>1337</v>
      </c>
      <c r="D386" s="42"/>
      <c r="E386" s="39"/>
      <c r="F386" s="39"/>
      <c r="G386" s="39"/>
    </row>
    <row r="387" spans="1:7" ht="18" customHeight="1" x14ac:dyDescent="0.35">
      <c r="A387" s="37" t="s">
        <v>25</v>
      </c>
      <c r="B387" s="42">
        <v>21176</v>
      </c>
      <c r="C387" s="79" t="s">
        <v>1338</v>
      </c>
      <c r="D387" s="42"/>
      <c r="E387" s="39"/>
      <c r="F387" s="39"/>
      <c r="G387" s="39"/>
    </row>
    <row r="388" spans="1:7" ht="18" customHeight="1" x14ac:dyDescent="0.35">
      <c r="A388" s="37" t="s">
        <v>26</v>
      </c>
      <c r="B388" s="37">
        <v>21177</v>
      </c>
      <c r="C388" s="79" t="s">
        <v>1339</v>
      </c>
      <c r="D388" s="42"/>
      <c r="E388" s="39"/>
      <c r="F388" s="39"/>
      <c r="G388" s="39"/>
    </row>
    <row r="389" spans="1:7" ht="18" customHeight="1" x14ac:dyDescent="0.35">
      <c r="A389" s="37" t="s">
        <v>27</v>
      </c>
      <c r="B389" s="42">
        <v>21178</v>
      </c>
      <c r="C389" s="39" t="s">
        <v>1340</v>
      </c>
      <c r="D389" s="42"/>
      <c r="E389" s="39"/>
      <c r="F389" s="39"/>
      <c r="G389" s="39"/>
    </row>
    <row r="390" spans="1:7" s="56" customFormat="1" ht="18" customHeight="1" x14ac:dyDescent="0.35">
      <c r="A390" s="37" t="s">
        <v>28</v>
      </c>
      <c r="B390" s="37">
        <v>21179</v>
      </c>
      <c r="C390" s="39" t="s">
        <v>1341</v>
      </c>
      <c r="D390" s="42"/>
      <c r="E390" s="58"/>
      <c r="F390" s="58"/>
      <c r="G390" s="58"/>
    </row>
    <row r="391" spans="1:7" ht="18" customHeight="1" x14ac:dyDescent="0.35">
      <c r="A391" s="37" t="s">
        <v>29</v>
      </c>
      <c r="B391" s="42">
        <v>21180</v>
      </c>
      <c r="C391" s="39" t="s">
        <v>1342</v>
      </c>
      <c r="D391" s="42"/>
      <c r="E391" s="39"/>
      <c r="F391" s="39"/>
      <c r="G391" s="39"/>
    </row>
    <row r="392" spans="1:7" ht="18" customHeight="1" x14ac:dyDescent="0.35">
      <c r="A392" s="37" t="s">
        <v>30</v>
      </c>
      <c r="B392" s="37">
        <v>21181</v>
      </c>
      <c r="C392" s="39" t="s">
        <v>1343</v>
      </c>
      <c r="D392" s="42"/>
      <c r="E392" s="39"/>
      <c r="F392" s="39"/>
      <c r="G392" s="39"/>
    </row>
    <row r="393" spans="1:7" ht="18" customHeight="1" x14ac:dyDescent="0.35">
      <c r="A393" s="37" t="s">
        <v>31</v>
      </c>
      <c r="B393" s="42">
        <v>21182</v>
      </c>
      <c r="C393" s="39" t="s">
        <v>1488</v>
      </c>
      <c r="D393" s="42"/>
      <c r="E393" s="39"/>
      <c r="F393" s="39"/>
      <c r="G393" s="39"/>
    </row>
    <row r="394" spans="1:7" ht="18" customHeight="1" x14ac:dyDescent="0.35">
      <c r="A394" s="37" t="s">
        <v>32</v>
      </c>
      <c r="B394" s="37">
        <v>21183</v>
      </c>
      <c r="C394" s="39" t="s">
        <v>1344</v>
      </c>
      <c r="D394" s="42"/>
      <c r="E394" s="39"/>
      <c r="F394" s="39"/>
      <c r="G394" s="39"/>
    </row>
    <row r="395" spans="1:7" ht="18" customHeight="1" x14ac:dyDescent="0.35">
      <c r="A395" s="37">
        <v>30</v>
      </c>
      <c r="B395" s="42">
        <v>21226</v>
      </c>
      <c r="C395" s="156" t="s">
        <v>1491</v>
      </c>
      <c r="D395" s="42"/>
      <c r="E395" s="39"/>
      <c r="F395" s="39"/>
      <c r="G395" s="39"/>
    </row>
    <row r="396" spans="1:7" ht="18" customHeight="1" x14ac:dyDescent="0.35">
      <c r="A396" s="37">
        <v>31</v>
      </c>
      <c r="B396" s="42">
        <v>21239</v>
      </c>
      <c r="C396" s="39" t="s">
        <v>1504</v>
      </c>
      <c r="D396" s="42"/>
      <c r="E396" s="39"/>
      <c r="F396" s="39"/>
      <c r="G396" s="39"/>
    </row>
    <row r="397" spans="1:7" ht="18" customHeight="1" x14ac:dyDescent="0.35">
      <c r="A397" s="44"/>
      <c r="G397" s="53"/>
    </row>
    <row r="398" spans="1:7" s="56" customFormat="1" ht="18" customHeight="1" x14ac:dyDescent="0.35">
      <c r="A398" s="44"/>
      <c r="B398" s="41"/>
      <c r="C398" s="41"/>
      <c r="D398" s="33"/>
      <c r="E398" s="41"/>
      <c r="F398" s="41"/>
      <c r="G398" s="41"/>
    </row>
    <row r="399" spans="1:7" s="56" customFormat="1" ht="18" customHeight="1" x14ac:dyDescent="0.35">
      <c r="A399" s="44"/>
      <c r="B399" s="41"/>
      <c r="C399" s="41"/>
      <c r="D399" s="33"/>
      <c r="E399" s="41"/>
      <c r="F399" s="41"/>
      <c r="G399" s="41"/>
    </row>
    <row r="400" spans="1:7" s="56" customFormat="1" ht="18" customHeight="1" x14ac:dyDescent="0.35">
      <c r="A400" s="44"/>
      <c r="B400" s="41"/>
      <c r="C400" s="41"/>
      <c r="D400" s="33"/>
      <c r="E400" s="41"/>
      <c r="F400" s="41"/>
      <c r="G400" s="41"/>
    </row>
    <row r="401" spans="1:7" s="56" customFormat="1" ht="18" customHeight="1" x14ac:dyDescent="0.35">
      <c r="A401" s="44"/>
      <c r="D401" s="68"/>
      <c r="E401" s="68"/>
      <c r="F401" s="68"/>
      <c r="G401" s="113"/>
    </row>
    <row r="402" spans="1:7" s="56" customFormat="1" ht="18" customHeight="1" x14ac:dyDescent="0.35">
      <c r="A402" s="44"/>
      <c r="D402" s="62"/>
      <c r="E402" s="62"/>
      <c r="F402" s="62"/>
      <c r="G402" s="62"/>
    </row>
    <row r="403" spans="1:7" s="56" customFormat="1" ht="18" customHeight="1" x14ac:dyDescent="0.35">
      <c r="A403" s="44"/>
      <c r="D403" s="62"/>
      <c r="E403" s="62"/>
      <c r="F403" s="62"/>
      <c r="G403" s="62"/>
    </row>
    <row r="404" spans="1:7" s="56" customFormat="1" ht="18" customHeight="1" x14ac:dyDescent="0.35">
      <c r="A404" s="33"/>
      <c r="D404" s="62"/>
      <c r="E404" s="62"/>
      <c r="F404" s="62"/>
      <c r="G404" s="62"/>
    </row>
    <row r="405" spans="1:7" s="56" customFormat="1" ht="18" customHeight="1" x14ac:dyDescent="0.35">
      <c r="A405" s="33"/>
      <c r="D405" s="62"/>
      <c r="E405" s="62"/>
      <c r="F405" s="62"/>
      <c r="G405" s="62"/>
    </row>
    <row r="406" spans="1:7" s="56" customFormat="1" ht="18" customHeight="1" x14ac:dyDescent="0.35">
      <c r="A406" s="30"/>
      <c r="B406" s="211" t="s">
        <v>0</v>
      </c>
      <c r="C406" s="211"/>
      <c r="D406" s="211"/>
      <c r="E406" s="211"/>
      <c r="F406" s="211"/>
      <c r="G406" s="211"/>
    </row>
    <row r="407" spans="1:7" ht="18" customHeight="1" x14ac:dyDescent="0.35">
      <c r="A407" s="30"/>
      <c r="B407" s="211" t="str">
        <f>CONCATENATE("รายชื่อนักเรียน  ",'สรุปจำนวน-นร.'!$B$2," ชั้นมัธยมศึกษาปีที่ 1 ห้อง 0")</f>
        <v>รายชื่อนักเรียน  ภาคเรียนที่ 1 ปีการศึกษา 2569 ชั้นมัธยมศึกษาปีที่ 1 ห้อง 0</v>
      </c>
      <c r="C407" s="211"/>
      <c r="D407" s="211"/>
      <c r="E407" s="211"/>
      <c r="F407" s="211"/>
      <c r="G407" s="211"/>
    </row>
    <row r="408" spans="1:7" ht="18" customHeight="1" x14ac:dyDescent="0.35">
      <c r="A408" s="30"/>
      <c r="B408" s="212" t="s">
        <v>38</v>
      </c>
      <c r="C408" s="212"/>
      <c r="D408" s="212"/>
      <c r="E408" s="212"/>
      <c r="F408" s="212"/>
      <c r="G408" s="212"/>
    </row>
    <row r="409" spans="1:7" ht="18" customHeight="1" x14ac:dyDescent="0.35">
      <c r="A409" s="34" t="s">
        <v>1</v>
      </c>
      <c r="B409" s="34" t="s">
        <v>2</v>
      </c>
      <c r="C409" s="34" t="s">
        <v>3</v>
      </c>
      <c r="D409" s="35"/>
      <c r="E409" s="36"/>
      <c r="F409" s="36"/>
      <c r="G409" s="36"/>
    </row>
    <row r="410" spans="1:7" s="117" customFormat="1" ht="18" customHeight="1" x14ac:dyDescent="0.35">
      <c r="A410" s="81">
        <v>1</v>
      </c>
      <c r="B410" s="81">
        <v>20100</v>
      </c>
      <c r="C410" s="82" t="s">
        <v>210</v>
      </c>
      <c r="D410" s="57" t="s">
        <v>76</v>
      </c>
      <c r="E410" s="36"/>
      <c r="F410" s="36"/>
      <c r="G410" s="36"/>
    </row>
    <row r="411" spans="1:7" ht="18" customHeight="1" x14ac:dyDescent="0.35">
      <c r="A411" s="81">
        <v>2</v>
      </c>
      <c r="B411" s="81">
        <v>20152</v>
      </c>
      <c r="C411" s="82" t="s">
        <v>244</v>
      </c>
      <c r="D411" s="57" t="s">
        <v>76</v>
      </c>
      <c r="E411" s="36"/>
      <c r="F411" s="36"/>
      <c r="G411" s="36"/>
    </row>
    <row r="412" spans="1:7" ht="18" customHeight="1" x14ac:dyDescent="0.35">
      <c r="A412" s="81">
        <v>3</v>
      </c>
      <c r="B412" s="83">
        <v>20168</v>
      </c>
      <c r="C412" s="82" t="s">
        <v>254</v>
      </c>
      <c r="D412" s="57" t="s">
        <v>77</v>
      </c>
      <c r="E412" s="36"/>
      <c r="F412" s="36"/>
      <c r="G412" s="36"/>
    </row>
    <row r="413" spans="1:7" ht="18" customHeight="1" x14ac:dyDescent="0.35">
      <c r="A413" s="81">
        <v>4</v>
      </c>
      <c r="B413" s="81">
        <v>20214</v>
      </c>
      <c r="C413" s="82" t="s">
        <v>287</v>
      </c>
      <c r="D413" s="57" t="s">
        <v>77</v>
      </c>
      <c r="E413" s="36"/>
      <c r="F413" s="36"/>
      <c r="G413" s="36"/>
    </row>
    <row r="414" spans="1:7" ht="18" customHeight="1" x14ac:dyDescent="0.35">
      <c r="A414" s="173">
        <v>5</v>
      </c>
      <c r="B414" s="173">
        <v>20247</v>
      </c>
      <c r="C414" s="174" t="s">
        <v>306</v>
      </c>
      <c r="D414" s="175" t="s">
        <v>77</v>
      </c>
      <c r="E414" s="176"/>
      <c r="F414" s="176"/>
      <c r="G414" s="176" t="s">
        <v>1077</v>
      </c>
    </row>
    <row r="415" spans="1:7" ht="18" customHeight="1" x14ac:dyDescent="0.35">
      <c r="A415" s="81">
        <v>6</v>
      </c>
      <c r="B415" s="81">
        <v>20248</v>
      </c>
      <c r="C415" s="82" t="s">
        <v>307</v>
      </c>
      <c r="D415" s="57" t="s">
        <v>78</v>
      </c>
      <c r="E415" s="36"/>
      <c r="F415" s="36"/>
      <c r="G415" s="36"/>
    </row>
    <row r="416" spans="1:7" ht="18" customHeight="1" x14ac:dyDescent="0.35">
      <c r="A416" s="173">
        <v>7</v>
      </c>
      <c r="B416" s="173">
        <v>20252</v>
      </c>
      <c r="C416" s="178" t="s">
        <v>311</v>
      </c>
      <c r="D416" s="175" t="s">
        <v>78</v>
      </c>
      <c r="E416" s="176"/>
      <c r="F416" s="176"/>
      <c r="G416" s="176" t="s">
        <v>1077</v>
      </c>
    </row>
    <row r="417" spans="1:7" ht="18" customHeight="1" x14ac:dyDescent="0.35">
      <c r="A417" s="81">
        <v>8</v>
      </c>
      <c r="B417" s="81">
        <v>20280</v>
      </c>
      <c r="C417" s="87" t="s">
        <v>329</v>
      </c>
      <c r="D417" s="57" t="s">
        <v>79</v>
      </c>
      <c r="E417" s="58"/>
      <c r="F417" s="58"/>
      <c r="G417" s="36"/>
    </row>
    <row r="418" spans="1:7" ht="18" customHeight="1" x14ac:dyDescent="0.35">
      <c r="A418" s="81">
        <v>9</v>
      </c>
      <c r="B418" s="83">
        <v>20289</v>
      </c>
      <c r="C418" s="82" t="s">
        <v>336</v>
      </c>
      <c r="D418" s="57" t="s">
        <v>79</v>
      </c>
      <c r="E418" s="36"/>
      <c r="F418" s="36"/>
      <c r="G418" s="36"/>
    </row>
    <row r="419" spans="1:7" ht="18" customHeight="1" x14ac:dyDescent="0.35">
      <c r="A419" s="81">
        <v>10</v>
      </c>
      <c r="B419" s="81">
        <v>20290</v>
      </c>
      <c r="C419" s="82" t="s">
        <v>337</v>
      </c>
      <c r="D419" s="57" t="s">
        <v>1042</v>
      </c>
      <c r="E419" s="36"/>
      <c r="F419" s="36"/>
      <c r="G419" s="36"/>
    </row>
    <row r="420" spans="1:7" ht="18" customHeight="1" x14ac:dyDescent="0.35">
      <c r="A420" s="173">
        <v>11</v>
      </c>
      <c r="B420" s="173">
        <v>20296</v>
      </c>
      <c r="C420" s="174" t="s">
        <v>341</v>
      </c>
      <c r="D420" s="175" t="s">
        <v>80</v>
      </c>
      <c r="E420" s="176"/>
      <c r="F420" s="176"/>
      <c r="G420" s="176" t="s">
        <v>1077</v>
      </c>
    </row>
    <row r="421" spans="1:7" ht="18" customHeight="1" x14ac:dyDescent="0.35">
      <c r="A421" s="81">
        <v>12</v>
      </c>
      <c r="B421" s="57">
        <v>20469</v>
      </c>
      <c r="C421" s="58" t="s">
        <v>547</v>
      </c>
      <c r="D421" s="57" t="s">
        <v>81</v>
      </c>
      <c r="E421" s="58"/>
      <c r="F421" s="61"/>
      <c r="G421" s="36"/>
    </row>
    <row r="422" spans="1:7" ht="18" customHeight="1" x14ac:dyDescent="0.35">
      <c r="A422" s="81">
        <v>13</v>
      </c>
      <c r="B422" s="57">
        <v>20470</v>
      </c>
      <c r="C422" s="58" t="s">
        <v>548</v>
      </c>
      <c r="D422" s="57" t="s">
        <v>81</v>
      </c>
      <c r="E422" s="36"/>
      <c r="F422" s="36"/>
      <c r="G422" s="36"/>
    </row>
    <row r="423" spans="1:7" ht="18" customHeight="1" x14ac:dyDescent="0.35">
      <c r="A423" s="81">
        <v>14</v>
      </c>
      <c r="B423" s="81">
        <v>20795</v>
      </c>
      <c r="C423" s="58" t="s">
        <v>834</v>
      </c>
      <c r="D423" s="57" t="s">
        <v>82</v>
      </c>
      <c r="E423" s="36"/>
      <c r="F423" s="36"/>
      <c r="G423" s="36"/>
    </row>
    <row r="424" spans="1:7" ht="18" customHeight="1" x14ac:dyDescent="0.35">
      <c r="A424" s="81"/>
      <c r="B424" s="57"/>
      <c r="C424" s="88"/>
      <c r="D424" s="57"/>
      <c r="E424" s="58"/>
      <c r="F424" s="61"/>
      <c r="G424" s="36"/>
    </row>
    <row r="425" spans="1:7" ht="18" customHeight="1" x14ac:dyDescent="0.35">
      <c r="A425" s="34"/>
      <c r="B425" s="34"/>
      <c r="C425" s="66" t="s">
        <v>1045</v>
      </c>
      <c r="D425" s="57"/>
      <c r="E425" s="36"/>
      <c r="F425" s="36"/>
      <c r="G425" s="36"/>
    </row>
    <row r="426" spans="1:7" ht="18" customHeight="1" x14ac:dyDescent="0.35">
      <c r="A426" s="173">
        <v>1</v>
      </c>
      <c r="B426" s="175">
        <v>20034</v>
      </c>
      <c r="C426" s="179" t="s">
        <v>1049</v>
      </c>
      <c r="D426" s="175" t="s">
        <v>75</v>
      </c>
      <c r="E426" s="176"/>
      <c r="F426" s="180">
        <v>25018</v>
      </c>
      <c r="G426" s="176" t="s">
        <v>1077</v>
      </c>
    </row>
    <row r="427" spans="1:7" ht="18" customHeight="1" x14ac:dyDescent="0.35">
      <c r="A427" s="81">
        <v>2</v>
      </c>
      <c r="B427" s="81">
        <v>20240</v>
      </c>
      <c r="C427" s="91" t="s">
        <v>301</v>
      </c>
      <c r="D427" s="57" t="s">
        <v>82</v>
      </c>
      <c r="E427" s="58"/>
      <c r="F427" s="61">
        <v>25023</v>
      </c>
      <c r="G427" s="58"/>
    </row>
    <row r="428" spans="1:7" ht="18" customHeight="1" x14ac:dyDescent="0.35">
      <c r="A428" s="175">
        <v>3</v>
      </c>
      <c r="B428" s="173">
        <v>20701</v>
      </c>
      <c r="C428" s="181" t="s">
        <v>756</v>
      </c>
      <c r="D428" s="175" t="s">
        <v>79</v>
      </c>
      <c r="E428" s="176"/>
      <c r="F428" s="180">
        <v>25072</v>
      </c>
      <c r="G428" s="176" t="s">
        <v>1077</v>
      </c>
    </row>
    <row r="429" spans="1:7" ht="18" customHeight="1" x14ac:dyDescent="0.35">
      <c r="A429" s="35"/>
      <c r="B429" s="34">
        <v>20740</v>
      </c>
      <c r="C429" s="39" t="s">
        <v>800</v>
      </c>
      <c r="D429" s="35" t="s">
        <v>80</v>
      </c>
      <c r="E429" s="36"/>
      <c r="F429" s="93">
        <v>25173</v>
      </c>
      <c r="G429" s="36"/>
    </row>
    <row r="430" spans="1:7" ht="18" customHeight="1" x14ac:dyDescent="0.35">
      <c r="A430" s="35"/>
      <c r="B430" s="33">
        <v>20798</v>
      </c>
      <c r="C430" s="39" t="s">
        <v>1072</v>
      </c>
      <c r="D430" s="35" t="s">
        <v>82</v>
      </c>
      <c r="E430" s="36"/>
      <c r="F430" s="93">
        <v>25170</v>
      </c>
      <c r="G430" s="36"/>
    </row>
    <row r="431" spans="1:7" ht="18" customHeight="1" x14ac:dyDescent="0.35">
      <c r="A431" s="35"/>
      <c r="B431" s="34">
        <v>20789</v>
      </c>
      <c r="C431" s="39" t="s">
        <v>830</v>
      </c>
      <c r="D431" s="35" t="s">
        <v>82</v>
      </c>
      <c r="E431" s="36"/>
      <c r="F431" s="93">
        <v>25181</v>
      </c>
      <c r="G431" s="36"/>
    </row>
    <row r="432" spans="1:7" ht="18" customHeight="1" x14ac:dyDescent="0.35">
      <c r="A432" s="35"/>
      <c r="B432" s="94">
        <v>20297</v>
      </c>
      <c r="C432" s="47" t="s">
        <v>342</v>
      </c>
      <c r="D432" s="35" t="s">
        <v>80</v>
      </c>
      <c r="E432" s="57" t="s">
        <v>1074</v>
      </c>
      <c r="F432" s="93">
        <v>25212</v>
      </c>
      <c r="G432" s="36"/>
    </row>
    <row r="433" spans="1:7" ht="18" customHeight="1" x14ac:dyDescent="0.35">
      <c r="A433" s="35"/>
      <c r="B433" s="34">
        <v>20732</v>
      </c>
      <c r="C433" s="38" t="s">
        <v>780</v>
      </c>
      <c r="D433" s="35" t="s">
        <v>80</v>
      </c>
      <c r="E433" s="57" t="s">
        <v>1074</v>
      </c>
      <c r="F433" s="93">
        <v>25212</v>
      </c>
      <c r="G433" s="36"/>
    </row>
    <row r="434" spans="1:7" ht="18" customHeight="1" x14ac:dyDescent="0.35">
      <c r="A434" s="35"/>
      <c r="B434" s="34">
        <v>20792</v>
      </c>
      <c r="C434" s="38" t="s">
        <v>832</v>
      </c>
      <c r="D434" s="35" t="s">
        <v>82</v>
      </c>
      <c r="E434" s="57" t="s">
        <v>1074</v>
      </c>
      <c r="F434" s="93">
        <v>25212</v>
      </c>
      <c r="G434" s="36"/>
    </row>
    <row r="435" spans="1:7" ht="18" customHeight="1" x14ac:dyDescent="0.35">
      <c r="A435" s="37"/>
      <c r="B435" s="94"/>
      <c r="C435" s="76"/>
      <c r="D435" s="42"/>
      <c r="E435" s="39"/>
      <c r="F435" s="39"/>
      <c r="G435" s="39"/>
    </row>
    <row r="436" spans="1:7" ht="18" customHeight="1" x14ac:dyDescent="0.35">
      <c r="A436" s="37"/>
      <c r="B436" s="94"/>
      <c r="C436" s="79"/>
      <c r="D436" s="42"/>
      <c r="E436" s="39"/>
      <c r="F436" s="39"/>
      <c r="G436" s="39"/>
    </row>
    <row r="437" spans="1:7" ht="18" customHeight="1" x14ac:dyDescent="0.35">
      <c r="A437" s="37"/>
      <c r="B437" s="42"/>
      <c r="C437" s="39"/>
      <c r="D437" s="42"/>
      <c r="E437" s="39"/>
      <c r="F437" s="39"/>
      <c r="G437" s="39"/>
    </row>
    <row r="438" spans="1:7" ht="18" customHeight="1" x14ac:dyDescent="0.35">
      <c r="A438" s="37"/>
      <c r="B438" s="42"/>
      <c r="C438" s="79"/>
      <c r="D438" s="42"/>
      <c r="E438" s="39"/>
      <c r="F438" s="39"/>
      <c r="G438" s="39"/>
    </row>
    <row r="439" spans="1:7" ht="18" customHeight="1" x14ac:dyDescent="0.35">
      <c r="A439" s="37"/>
      <c r="B439" s="42"/>
      <c r="C439" s="39"/>
      <c r="D439" s="42"/>
      <c r="E439" s="39"/>
      <c r="F439" s="39"/>
      <c r="G439" s="39"/>
    </row>
    <row r="440" spans="1:7" ht="18" customHeight="1" x14ac:dyDescent="0.35">
      <c r="A440" s="37"/>
      <c r="B440" s="42"/>
      <c r="C440" s="39"/>
      <c r="D440" s="42"/>
      <c r="E440" s="39"/>
      <c r="F440" s="39"/>
      <c r="G440" s="39"/>
    </row>
    <row r="441" spans="1:7" ht="18" customHeight="1" x14ac:dyDescent="0.35">
      <c r="A441" s="37"/>
      <c r="B441" s="42"/>
      <c r="C441" s="39"/>
      <c r="D441" s="42"/>
      <c r="E441" s="39"/>
      <c r="F441" s="39"/>
      <c r="G441" s="51"/>
    </row>
  </sheetData>
  <sortState xmlns:xlrd2="http://schemas.microsoft.com/office/spreadsheetml/2017/richdata2" ref="A314:H348">
    <sortCondition ref="A314:A348"/>
  </sortState>
  <mergeCells count="39">
    <mergeCell ref="B406:G406"/>
    <mergeCell ref="B407:G407"/>
    <mergeCell ref="B408:G408"/>
    <mergeCell ref="B1:G1"/>
    <mergeCell ref="B2:G2"/>
    <mergeCell ref="B3:G3"/>
    <mergeCell ref="B46:G46"/>
    <mergeCell ref="B183:G183"/>
    <mergeCell ref="B226:G226"/>
    <mergeCell ref="B227:G227"/>
    <mergeCell ref="B228:G228"/>
    <mergeCell ref="B47:G47"/>
    <mergeCell ref="B182:G182"/>
    <mergeCell ref="B48:G48"/>
    <mergeCell ref="B91:G91"/>
    <mergeCell ref="B92:G92"/>
    <mergeCell ref="B4:G4"/>
    <mergeCell ref="B49:G49"/>
    <mergeCell ref="B181:G181"/>
    <mergeCell ref="B138:G138"/>
    <mergeCell ref="B137:G137"/>
    <mergeCell ref="B136:G136"/>
    <mergeCell ref="B94:G94"/>
    <mergeCell ref="B139:G139"/>
    <mergeCell ref="B93:G93"/>
    <mergeCell ref="B184:G184"/>
    <mergeCell ref="B229:G229"/>
    <mergeCell ref="B274:G274"/>
    <mergeCell ref="B319:G319"/>
    <mergeCell ref="B364:G364"/>
    <mergeCell ref="B271:G271"/>
    <mergeCell ref="B363:G363"/>
    <mergeCell ref="B362:G362"/>
    <mergeCell ref="B272:G272"/>
    <mergeCell ref="B273:G273"/>
    <mergeCell ref="B361:G361"/>
    <mergeCell ref="B316:G316"/>
    <mergeCell ref="B317:G317"/>
    <mergeCell ref="B318:G318"/>
  </mergeCells>
  <phoneticPr fontId="2" type="noConversion"/>
  <printOptions horizontalCentered="1"/>
  <pageMargins left="0.59055118110236227" right="0.39370078740157483" top="0.59055118110236227" bottom="0.11811023622047245" header="0.19685039370078741" footer="0.11811023622047245"/>
  <pageSetup paperSize="9" orientation="portrait" r:id="rId1"/>
  <headerFooter>
    <oddHeader>&amp;L&amp;G</oddHeader>
    <oddFooter>&amp;L&amp;8งานทะเบียนและวัดผล&amp;R&amp;8ข้อมูล ณ วันที่ 13 พฤษภาคม 2569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outlinePr summaryBelow="0"/>
  </sheetPr>
  <dimension ref="A1:N434"/>
  <sheetViews>
    <sheetView topLeftCell="A365" zoomScaleNormal="100" workbookViewId="0">
      <selection activeCell="J386" sqref="J386"/>
    </sheetView>
  </sheetViews>
  <sheetFormatPr defaultColWidth="9.140625" defaultRowHeight="18" customHeight="1" x14ac:dyDescent="0.35"/>
  <cols>
    <col min="1" max="1" width="5.85546875" style="30" customWidth="1"/>
    <col min="2" max="2" width="12.42578125" style="32" customWidth="1"/>
    <col min="3" max="3" width="29.140625" style="32" customWidth="1"/>
    <col min="4" max="4" width="11.5703125" style="30" customWidth="1"/>
    <col min="5" max="7" width="11.5703125" style="32" customWidth="1"/>
    <col min="8" max="10" width="9.7109375" style="32" customWidth="1"/>
    <col min="11" max="248" width="6.85546875" style="32" customWidth="1"/>
    <col min="249" max="16384" width="9.140625" style="32"/>
  </cols>
  <sheetData>
    <row r="1" spans="1:14" ht="18" customHeight="1" x14ac:dyDescent="0.35">
      <c r="B1" s="211" t="s">
        <v>0</v>
      </c>
      <c r="C1" s="211"/>
      <c r="D1" s="211"/>
      <c r="E1" s="211"/>
      <c r="F1" s="211"/>
      <c r="G1" s="211"/>
    </row>
    <row r="2" spans="1:14" ht="18" customHeight="1" x14ac:dyDescent="0.35">
      <c r="B2" s="211" t="str">
        <f>CONCATENATE("รายชื่อนักเรียน  ",'สรุปจำนวน-นร.'!$B$2," "," ชั้นมัธยมศึกษาปีที่ 2/1")</f>
        <v>รายชื่อนักเรียน  ภาคเรียนที่ 1 ปีการศึกษา 2569  ชั้นมัธยมศึกษาปีที่ 2/1</v>
      </c>
      <c r="C2" s="211"/>
      <c r="D2" s="211"/>
      <c r="E2" s="211"/>
      <c r="F2" s="211"/>
      <c r="G2" s="211"/>
    </row>
    <row r="3" spans="1:14" ht="18" customHeight="1" x14ac:dyDescent="0.35">
      <c r="B3" s="211" t="str">
        <f>"ครูที่ปรึกษา : "&amp;ครูที่ปรึกษา!$D$16</f>
        <v>ครูที่ปรึกษา : 1. นางสาวปาริชาติ  ภูคำวงค์ 2. นายสุทธิรักษ์  สุทธศิริ</v>
      </c>
      <c r="C3" s="211"/>
      <c r="D3" s="211"/>
      <c r="E3" s="211"/>
      <c r="F3" s="211"/>
      <c r="G3" s="211"/>
    </row>
    <row r="4" spans="1:14" ht="18" customHeight="1" x14ac:dyDescent="0.35">
      <c r="A4" s="33"/>
      <c r="B4" s="209" t="str" cm="1">
        <f t="array" ref="B4">"ชาย  " &amp; SUM(COUNTIF(C6:C45,{"นาย","เด็กชาย"}&amp;"*")) &amp; "  คน     หญิง  " &amp; SUM(COUNTIF(C6:C45,{"นางสาว","เด็กหญิง"}&amp;"*")) &amp; "  คน     รวม  " &amp; COUNTA(C6:C45) &amp; "  คน"</f>
        <v>ชาย  16  คน     หญิง  16  คน     รวม  32  คน</v>
      </c>
      <c r="C4" s="209"/>
      <c r="D4" s="209"/>
      <c r="E4" s="209"/>
      <c r="F4" s="209"/>
      <c r="G4" s="209"/>
    </row>
    <row r="5" spans="1:14" ht="18" customHeight="1" x14ac:dyDescent="0.35">
      <c r="A5" s="34" t="s">
        <v>1</v>
      </c>
      <c r="B5" s="34" t="s">
        <v>2</v>
      </c>
      <c r="C5" s="34" t="s">
        <v>3</v>
      </c>
      <c r="D5" s="35"/>
      <c r="E5" s="36"/>
      <c r="F5" s="36"/>
      <c r="G5" s="36"/>
    </row>
    <row r="6" spans="1:14" s="56" customFormat="1" ht="18" customHeight="1" x14ac:dyDescent="0.35">
      <c r="A6" s="81">
        <v>1</v>
      </c>
      <c r="B6" s="81">
        <v>20026</v>
      </c>
      <c r="C6" s="82" t="s">
        <v>152</v>
      </c>
      <c r="D6" s="57"/>
      <c r="E6" s="58"/>
      <c r="F6" s="58"/>
      <c r="G6" s="58"/>
    </row>
    <row r="7" spans="1:14" ht="18" customHeight="1" x14ac:dyDescent="0.35">
      <c r="A7" s="34">
        <v>2</v>
      </c>
      <c r="B7" s="37">
        <v>20504</v>
      </c>
      <c r="C7" s="38" t="s">
        <v>595</v>
      </c>
      <c r="D7" s="35"/>
      <c r="E7" s="36"/>
      <c r="F7" s="36"/>
      <c r="G7" s="36"/>
    </row>
    <row r="8" spans="1:14" ht="18" customHeight="1" x14ac:dyDescent="0.35">
      <c r="A8" s="34">
        <v>3</v>
      </c>
      <c r="B8" s="37">
        <v>20505</v>
      </c>
      <c r="C8" s="38" t="s">
        <v>989</v>
      </c>
      <c r="D8" s="35"/>
      <c r="E8" s="36"/>
      <c r="F8" s="36"/>
      <c r="G8" s="36"/>
    </row>
    <row r="9" spans="1:14" ht="18" customHeight="1" x14ac:dyDescent="0.35">
      <c r="A9" s="34">
        <v>4</v>
      </c>
      <c r="B9" s="37">
        <v>20506</v>
      </c>
      <c r="C9" s="39" t="s">
        <v>596</v>
      </c>
      <c r="D9" s="35"/>
      <c r="E9" s="36"/>
      <c r="F9" s="36"/>
      <c r="G9" s="36"/>
    </row>
    <row r="10" spans="1:14" ht="18" customHeight="1" x14ac:dyDescent="0.35">
      <c r="A10" s="34">
        <v>5</v>
      </c>
      <c r="B10" s="37">
        <v>20507</v>
      </c>
      <c r="C10" s="39" t="s">
        <v>597</v>
      </c>
      <c r="D10" s="35"/>
      <c r="E10" s="36"/>
      <c r="F10" s="36"/>
      <c r="G10" s="36"/>
    </row>
    <row r="11" spans="1:14" ht="18" customHeight="1" x14ac:dyDescent="0.35">
      <c r="A11" s="34">
        <v>6</v>
      </c>
      <c r="B11" s="37">
        <v>20508</v>
      </c>
      <c r="C11" s="39" t="s">
        <v>1020</v>
      </c>
      <c r="D11" s="35"/>
      <c r="E11" s="36"/>
      <c r="F11" s="36"/>
      <c r="G11" s="36"/>
    </row>
    <row r="12" spans="1:14" ht="18" customHeight="1" x14ac:dyDescent="0.35">
      <c r="A12" s="34">
        <v>7</v>
      </c>
      <c r="B12" s="37">
        <v>20509</v>
      </c>
      <c r="C12" s="39" t="s">
        <v>598</v>
      </c>
      <c r="D12" s="35"/>
      <c r="E12" s="36"/>
      <c r="F12" s="36"/>
      <c r="G12" s="36"/>
    </row>
    <row r="13" spans="1:14" ht="18" customHeight="1" x14ac:dyDescent="0.35">
      <c r="A13" s="34">
        <v>8</v>
      </c>
      <c r="B13" s="37">
        <v>20510</v>
      </c>
      <c r="C13" s="39" t="s">
        <v>599</v>
      </c>
      <c r="D13" s="35"/>
      <c r="E13" s="36"/>
      <c r="F13" s="36"/>
      <c r="G13" s="36"/>
    </row>
    <row r="14" spans="1:14" ht="18" customHeight="1" x14ac:dyDescent="0.35">
      <c r="A14" s="34">
        <v>9</v>
      </c>
      <c r="B14" s="37">
        <v>20511</v>
      </c>
      <c r="C14" s="38" t="s">
        <v>600</v>
      </c>
      <c r="D14" s="35"/>
      <c r="E14" s="36"/>
      <c r="F14" s="36"/>
      <c r="G14" s="36"/>
    </row>
    <row r="15" spans="1:14" ht="18" customHeight="1" x14ac:dyDescent="0.35">
      <c r="A15" s="34">
        <v>10</v>
      </c>
      <c r="B15" s="37">
        <v>20512</v>
      </c>
      <c r="C15" s="39" t="s">
        <v>601</v>
      </c>
      <c r="D15" s="35"/>
      <c r="E15" s="36"/>
      <c r="F15" s="36"/>
      <c r="G15" s="36"/>
      <c r="J15" s="211"/>
      <c r="K15" s="211"/>
      <c r="L15" s="211"/>
      <c r="M15" s="211"/>
      <c r="N15" s="211"/>
    </row>
    <row r="16" spans="1:14" ht="18" customHeight="1" x14ac:dyDescent="0.35">
      <c r="A16" s="34">
        <v>11</v>
      </c>
      <c r="B16" s="37">
        <v>20513</v>
      </c>
      <c r="C16" s="38" t="s">
        <v>602</v>
      </c>
      <c r="D16" s="35"/>
      <c r="E16" s="36"/>
      <c r="F16" s="36"/>
      <c r="G16" s="36"/>
      <c r="J16" s="40"/>
      <c r="K16" s="40"/>
      <c r="L16" s="40"/>
      <c r="M16" s="40"/>
      <c r="N16" s="40"/>
    </row>
    <row r="17" spans="1:14" ht="18" customHeight="1" x14ac:dyDescent="0.35">
      <c r="A17" s="34">
        <v>12</v>
      </c>
      <c r="B17" s="37">
        <v>20514</v>
      </c>
      <c r="C17" s="39" t="s">
        <v>603</v>
      </c>
      <c r="D17" s="35"/>
      <c r="E17" s="36"/>
      <c r="F17" s="36"/>
      <c r="G17" s="36"/>
      <c r="J17" s="211"/>
      <c r="K17" s="211"/>
      <c r="L17" s="211"/>
      <c r="M17" s="211"/>
      <c r="N17" s="211"/>
    </row>
    <row r="18" spans="1:14" ht="18" customHeight="1" x14ac:dyDescent="0.35">
      <c r="A18" s="34">
        <v>13</v>
      </c>
      <c r="B18" s="37">
        <v>20517</v>
      </c>
      <c r="C18" s="38" t="s">
        <v>604</v>
      </c>
      <c r="D18" s="35"/>
      <c r="E18" s="36"/>
      <c r="F18" s="36"/>
      <c r="G18" s="36"/>
    </row>
    <row r="19" spans="1:14" ht="18" customHeight="1" x14ac:dyDescent="0.35">
      <c r="A19" s="34">
        <v>14</v>
      </c>
      <c r="B19" s="37">
        <v>20518</v>
      </c>
      <c r="C19" s="39" t="s">
        <v>605</v>
      </c>
      <c r="D19" s="35"/>
      <c r="E19" s="36"/>
      <c r="F19" s="36"/>
      <c r="G19" s="36"/>
      <c r="I19" s="211"/>
      <c r="J19" s="211"/>
      <c r="K19" s="211"/>
      <c r="L19" s="211"/>
      <c r="M19" s="211"/>
      <c r="N19" s="211"/>
    </row>
    <row r="20" spans="1:14" ht="18" customHeight="1" x14ac:dyDescent="0.35">
      <c r="A20" s="34">
        <v>15</v>
      </c>
      <c r="B20" s="37">
        <v>20519</v>
      </c>
      <c r="C20" s="39" t="s">
        <v>620</v>
      </c>
      <c r="D20" s="35"/>
      <c r="E20" s="36"/>
      <c r="F20" s="36"/>
      <c r="G20" s="36"/>
    </row>
    <row r="21" spans="1:14" ht="18" customHeight="1" x14ac:dyDescent="0.35">
      <c r="A21" s="34">
        <v>16</v>
      </c>
      <c r="B21" s="37">
        <v>20520</v>
      </c>
      <c r="C21" s="38" t="s">
        <v>606</v>
      </c>
      <c r="D21" s="35"/>
      <c r="E21" s="36"/>
      <c r="F21" s="36"/>
      <c r="G21" s="36"/>
    </row>
    <row r="22" spans="1:14" ht="18" customHeight="1" x14ac:dyDescent="0.35">
      <c r="A22" s="34">
        <v>17</v>
      </c>
      <c r="B22" s="37">
        <v>20521</v>
      </c>
      <c r="C22" s="39" t="s">
        <v>621</v>
      </c>
      <c r="D22" s="35"/>
      <c r="E22" s="36"/>
      <c r="F22" s="36"/>
      <c r="G22" s="36"/>
    </row>
    <row r="23" spans="1:14" ht="18" customHeight="1" x14ac:dyDescent="0.35">
      <c r="A23" s="34">
        <v>18</v>
      </c>
      <c r="B23" s="37">
        <v>20522</v>
      </c>
      <c r="C23" s="39" t="s">
        <v>622</v>
      </c>
      <c r="D23" s="35"/>
      <c r="E23" s="36"/>
      <c r="F23" s="36"/>
      <c r="G23" s="36"/>
    </row>
    <row r="24" spans="1:14" ht="18" customHeight="1" x14ac:dyDescent="0.35">
      <c r="A24" s="34">
        <v>19</v>
      </c>
      <c r="B24" s="37">
        <v>20523</v>
      </c>
      <c r="C24" s="39" t="s">
        <v>607</v>
      </c>
      <c r="D24" s="35"/>
      <c r="E24" s="36"/>
      <c r="F24" s="36"/>
      <c r="G24" s="36"/>
    </row>
    <row r="25" spans="1:14" ht="18" customHeight="1" x14ac:dyDescent="0.35">
      <c r="A25" s="34">
        <v>20</v>
      </c>
      <c r="B25" s="37">
        <v>20524</v>
      </c>
      <c r="C25" s="38" t="s">
        <v>608</v>
      </c>
      <c r="D25" s="35"/>
      <c r="E25" s="36"/>
      <c r="F25" s="36"/>
      <c r="G25" s="36"/>
    </row>
    <row r="26" spans="1:14" s="41" customFormat="1" ht="18" customHeight="1" x14ac:dyDescent="0.35">
      <c r="A26" s="34">
        <v>21</v>
      </c>
      <c r="B26" s="37">
        <v>20526</v>
      </c>
      <c r="C26" s="38" t="s">
        <v>609</v>
      </c>
      <c r="D26" s="35"/>
      <c r="E26" s="36"/>
      <c r="F26" s="36"/>
      <c r="G26" s="36"/>
    </row>
    <row r="27" spans="1:14" ht="18" customHeight="1" x14ac:dyDescent="0.35">
      <c r="A27" s="37">
        <v>22</v>
      </c>
      <c r="B27" s="37">
        <v>20527</v>
      </c>
      <c r="C27" s="39" t="s">
        <v>610</v>
      </c>
      <c r="D27" s="42"/>
      <c r="E27" s="39"/>
      <c r="F27" s="39"/>
      <c r="G27" s="39"/>
    </row>
    <row r="28" spans="1:14" ht="18" customHeight="1" x14ac:dyDescent="0.35">
      <c r="A28" s="34">
        <v>23</v>
      </c>
      <c r="B28" s="37">
        <v>20528</v>
      </c>
      <c r="C28" s="38" t="s">
        <v>611</v>
      </c>
      <c r="D28" s="35"/>
      <c r="E28" s="36"/>
      <c r="F28" s="36"/>
      <c r="G28" s="36"/>
    </row>
    <row r="29" spans="1:14" ht="18" customHeight="1" x14ac:dyDescent="0.35">
      <c r="A29" s="34">
        <v>24</v>
      </c>
      <c r="B29" s="37">
        <v>20529</v>
      </c>
      <c r="C29" s="38" t="s">
        <v>612</v>
      </c>
      <c r="D29" s="35"/>
      <c r="E29" s="36"/>
      <c r="F29" s="36"/>
      <c r="G29" s="36"/>
    </row>
    <row r="30" spans="1:14" ht="18" customHeight="1" x14ac:dyDescent="0.35">
      <c r="A30" s="34">
        <v>25</v>
      </c>
      <c r="B30" s="37">
        <v>20530</v>
      </c>
      <c r="C30" s="39" t="s">
        <v>613</v>
      </c>
      <c r="D30" s="35"/>
      <c r="E30" s="36"/>
      <c r="F30" s="36"/>
      <c r="G30" s="36"/>
    </row>
    <row r="31" spans="1:14" ht="18" customHeight="1" x14ac:dyDescent="0.35">
      <c r="A31" s="34">
        <v>26</v>
      </c>
      <c r="B31" s="37">
        <v>20532</v>
      </c>
      <c r="C31" s="38" t="s">
        <v>614</v>
      </c>
      <c r="D31" s="35"/>
      <c r="E31" s="36"/>
      <c r="F31" s="36"/>
      <c r="G31" s="36"/>
    </row>
    <row r="32" spans="1:14" ht="18" customHeight="1" x14ac:dyDescent="0.35">
      <c r="A32" s="34">
        <v>27</v>
      </c>
      <c r="B32" s="37">
        <v>20533</v>
      </c>
      <c r="C32" s="38" t="s">
        <v>615</v>
      </c>
      <c r="D32" s="35"/>
      <c r="E32" s="36"/>
      <c r="F32" s="36"/>
      <c r="G32" s="36"/>
    </row>
    <row r="33" spans="1:7" ht="18" customHeight="1" x14ac:dyDescent="0.35">
      <c r="A33" s="34">
        <v>28</v>
      </c>
      <c r="B33" s="37">
        <v>20534</v>
      </c>
      <c r="C33" s="38" t="s">
        <v>616</v>
      </c>
      <c r="D33" s="35"/>
      <c r="E33" s="36"/>
      <c r="F33" s="36"/>
      <c r="G33" s="36"/>
    </row>
    <row r="34" spans="1:7" ht="18" customHeight="1" x14ac:dyDescent="0.35">
      <c r="A34" s="34">
        <v>29</v>
      </c>
      <c r="B34" s="37">
        <v>20536</v>
      </c>
      <c r="C34" s="38" t="s">
        <v>617</v>
      </c>
      <c r="D34" s="35"/>
      <c r="E34" s="36"/>
      <c r="F34" s="36"/>
      <c r="G34" s="36"/>
    </row>
    <row r="35" spans="1:7" ht="18" customHeight="1" x14ac:dyDescent="0.35">
      <c r="A35" s="34">
        <v>30</v>
      </c>
      <c r="B35" s="37">
        <v>20537</v>
      </c>
      <c r="C35" s="39" t="s">
        <v>618</v>
      </c>
      <c r="D35" s="35"/>
      <c r="E35" s="36"/>
      <c r="F35" s="36"/>
      <c r="G35" s="36"/>
    </row>
    <row r="36" spans="1:7" ht="18" customHeight="1" x14ac:dyDescent="0.35">
      <c r="A36" s="34">
        <v>31</v>
      </c>
      <c r="B36" s="37">
        <v>20539</v>
      </c>
      <c r="C36" s="38" t="s">
        <v>619</v>
      </c>
      <c r="D36" s="35"/>
      <c r="E36" s="36"/>
      <c r="F36" s="36"/>
      <c r="G36" s="36"/>
    </row>
    <row r="37" spans="1:7" ht="18" customHeight="1" x14ac:dyDescent="0.35">
      <c r="A37" s="34">
        <v>32</v>
      </c>
      <c r="B37" s="37">
        <v>20540</v>
      </c>
      <c r="C37" s="39" t="s">
        <v>623</v>
      </c>
      <c r="D37" s="35"/>
      <c r="E37" s="36"/>
      <c r="F37" s="36"/>
      <c r="G37" s="36"/>
    </row>
    <row r="38" spans="1:7" ht="18" customHeight="1" x14ac:dyDescent="0.35">
      <c r="A38" s="43"/>
    </row>
    <row r="39" spans="1:7" ht="18" customHeight="1" x14ac:dyDescent="0.35">
      <c r="A39" s="43"/>
    </row>
    <row r="40" spans="1:7" ht="18" customHeight="1" x14ac:dyDescent="0.35">
      <c r="A40" s="43"/>
      <c r="D40" s="31"/>
      <c r="E40" s="40"/>
      <c r="F40" s="40"/>
      <c r="G40" s="40"/>
    </row>
    <row r="41" spans="1:7" ht="18" customHeight="1" x14ac:dyDescent="0.35">
      <c r="A41" s="43"/>
      <c r="B41" s="44"/>
      <c r="C41" s="45"/>
      <c r="D41" s="31"/>
      <c r="E41" s="31"/>
      <c r="F41" s="31"/>
      <c r="G41" s="31"/>
    </row>
    <row r="42" spans="1:7" ht="18" customHeight="1" x14ac:dyDescent="0.35">
      <c r="A42" s="43"/>
      <c r="D42" s="31"/>
      <c r="E42" s="31"/>
      <c r="F42" s="31"/>
      <c r="G42" s="31"/>
    </row>
    <row r="43" spans="1:7" ht="18" customHeight="1" x14ac:dyDescent="0.35">
      <c r="A43" s="43"/>
      <c r="D43" s="31"/>
      <c r="E43" s="31"/>
      <c r="F43" s="31"/>
      <c r="G43" s="31"/>
    </row>
    <row r="44" spans="1:7" ht="18" customHeight="1" x14ac:dyDescent="0.35">
      <c r="A44" s="43"/>
      <c r="D44" s="31"/>
      <c r="E44" s="31"/>
      <c r="F44" s="31"/>
      <c r="G44" s="31"/>
    </row>
    <row r="45" spans="1:7" ht="18" customHeight="1" x14ac:dyDescent="0.35">
      <c r="A45" s="43"/>
      <c r="D45" s="31"/>
      <c r="E45" s="31"/>
      <c r="F45" s="31"/>
      <c r="G45" s="31"/>
    </row>
    <row r="46" spans="1:7" ht="18" customHeight="1" x14ac:dyDescent="0.35">
      <c r="B46" s="211" t="s">
        <v>0</v>
      </c>
      <c r="C46" s="211"/>
      <c r="D46" s="211"/>
      <c r="E46" s="211"/>
      <c r="F46" s="211"/>
      <c r="G46" s="211"/>
    </row>
    <row r="47" spans="1:7" ht="18" customHeight="1" x14ac:dyDescent="0.35">
      <c r="B47" s="211" t="str">
        <f>CONCATENATE("รายชื่อนักเรียน  ",'สรุปจำนวน-นร.'!$B$2," ชั้นมัธยมศึกษาปีที่ 2/2")</f>
        <v>รายชื่อนักเรียน  ภาคเรียนที่ 1 ปีการศึกษา 2569 ชั้นมัธยมศึกษาปีที่ 2/2</v>
      </c>
      <c r="C47" s="211"/>
      <c r="D47" s="211"/>
      <c r="E47" s="211"/>
      <c r="F47" s="211"/>
      <c r="G47" s="211"/>
    </row>
    <row r="48" spans="1:7" ht="18" customHeight="1" x14ac:dyDescent="0.35">
      <c r="B48" s="211" t="str">
        <f>"ครูที่ปรึกษา : "&amp;ครูที่ปรึกษา!$D$17</f>
        <v>ครูที่ปรึกษา : 1. นายอธิวัฒน์  จิตจักร 2. นางสาวธัญญารัตน์  เถาวัลดี</v>
      </c>
      <c r="C48" s="211"/>
      <c r="D48" s="211"/>
      <c r="E48" s="211"/>
      <c r="F48" s="211"/>
      <c r="G48" s="211"/>
    </row>
    <row r="49" spans="1:7" ht="18" customHeight="1" x14ac:dyDescent="0.35">
      <c r="A49" s="33"/>
      <c r="B49" s="209" t="str" cm="1">
        <f t="array" ref="B49">"ชาย  " &amp; SUM(COUNTIF(C51:C90,{"นาย","เด็กชาย"}&amp;"*")) &amp; "  คน     หญิง  " &amp; SUM(COUNTIF(C51:C90,{"นางสาว","เด็กหญิง"}&amp;"*")) &amp; "  คน     รวม  " &amp; COUNTA(C51:C90) &amp; "  คน"</f>
        <v>ชาย  16  คน     หญิง  15  คน     รวม  31  คน</v>
      </c>
      <c r="C49" s="209"/>
      <c r="D49" s="209"/>
      <c r="E49" s="209"/>
      <c r="F49" s="209"/>
      <c r="G49" s="209"/>
    </row>
    <row r="50" spans="1:7" ht="18" customHeight="1" x14ac:dyDescent="0.35">
      <c r="A50" s="46" t="s">
        <v>1</v>
      </c>
      <c r="B50" s="46" t="s">
        <v>2</v>
      </c>
      <c r="C50" s="46" t="s">
        <v>3</v>
      </c>
      <c r="D50" s="35"/>
      <c r="E50" s="36"/>
      <c r="F50" s="36"/>
      <c r="G50" s="36"/>
    </row>
    <row r="51" spans="1:7" s="41" customFormat="1" ht="18" customHeight="1" x14ac:dyDescent="0.35">
      <c r="A51" s="37">
        <v>1</v>
      </c>
      <c r="B51" s="34">
        <v>20542</v>
      </c>
      <c r="C51" s="38" t="s">
        <v>624</v>
      </c>
      <c r="D51" s="42"/>
      <c r="E51" s="39"/>
      <c r="F51" s="39"/>
      <c r="G51" s="39"/>
    </row>
    <row r="52" spans="1:7" ht="18" customHeight="1" x14ac:dyDescent="0.35">
      <c r="A52" s="46">
        <v>2</v>
      </c>
      <c r="B52" s="34">
        <v>20543</v>
      </c>
      <c r="C52" s="39" t="s">
        <v>625</v>
      </c>
      <c r="D52" s="35"/>
      <c r="E52" s="36"/>
      <c r="F52" s="36"/>
      <c r="G52" s="36"/>
    </row>
    <row r="53" spans="1:7" ht="18" customHeight="1" x14ac:dyDescent="0.35">
      <c r="A53" s="46">
        <v>3</v>
      </c>
      <c r="B53" s="34">
        <v>20544</v>
      </c>
      <c r="C53" s="39" t="s">
        <v>626</v>
      </c>
      <c r="D53" s="35"/>
      <c r="E53" s="36"/>
      <c r="F53" s="36"/>
      <c r="G53" s="36"/>
    </row>
    <row r="54" spans="1:7" ht="18" customHeight="1" x14ac:dyDescent="0.35">
      <c r="A54" s="46">
        <v>4</v>
      </c>
      <c r="B54" s="34">
        <v>20546</v>
      </c>
      <c r="C54" s="38" t="s">
        <v>627</v>
      </c>
      <c r="D54" s="35"/>
      <c r="E54" s="36"/>
      <c r="F54" s="36"/>
      <c r="G54" s="36"/>
    </row>
    <row r="55" spans="1:7" s="48" customFormat="1" ht="18" customHeight="1" x14ac:dyDescent="0.35">
      <c r="A55" s="46">
        <v>5</v>
      </c>
      <c r="B55" s="34">
        <v>20547</v>
      </c>
      <c r="C55" s="38" t="s">
        <v>628</v>
      </c>
      <c r="D55" s="35"/>
      <c r="E55" s="36"/>
      <c r="F55" s="36"/>
      <c r="G55" s="36"/>
    </row>
    <row r="56" spans="1:7" ht="18" customHeight="1" x14ac:dyDescent="0.35">
      <c r="A56" s="46">
        <v>6</v>
      </c>
      <c r="B56" s="34">
        <v>20549</v>
      </c>
      <c r="C56" s="39" t="s">
        <v>629</v>
      </c>
      <c r="D56" s="49"/>
      <c r="E56" s="50"/>
      <c r="F56" s="50"/>
      <c r="G56" s="50"/>
    </row>
    <row r="57" spans="1:7" ht="18" customHeight="1" x14ac:dyDescent="0.35">
      <c r="A57" s="46">
        <v>7</v>
      </c>
      <c r="B57" s="34">
        <v>20550</v>
      </c>
      <c r="C57" s="38" t="s">
        <v>630</v>
      </c>
      <c r="D57" s="35"/>
      <c r="E57" s="36"/>
      <c r="F57" s="36"/>
      <c r="G57" s="36"/>
    </row>
    <row r="58" spans="1:7" ht="18" customHeight="1" x14ac:dyDescent="0.35">
      <c r="A58" s="46">
        <v>8</v>
      </c>
      <c r="B58" s="34">
        <v>20551</v>
      </c>
      <c r="C58" s="39" t="s">
        <v>631</v>
      </c>
      <c r="D58" s="35"/>
      <c r="E58" s="36"/>
      <c r="F58" s="36"/>
      <c r="G58" s="36"/>
    </row>
    <row r="59" spans="1:7" ht="18" customHeight="1" x14ac:dyDescent="0.35">
      <c r="A59" s="46">
        <v>9</v>
      </c>
      <c r="B59" s="34">
        <v>20553</v>
      </c>
      <c r="C59" s="38" t="s">
        <v>632</v>
      </c>
      <c r="D59" s="35"/>
      <c r="E59" s="36"/>
      <c r="F59" s="36"/>
      <c r="G59" s="36"/>
    </row>
    <row r="60" spans="1:7" ht="18" customHeight="1" x14ac:dyDescent="0.35">
      <c r="A60" s="46">
        <v>10</v>
      </c>
      <c r="B60" s="34">
        <v>20554</v>
      </c>
      <c r="C60" s="38" t="s">
        <v>633</v>
      </c>
      <c r="D60" s="35"/>
      <c r="E60" s="36"/>
      <c r="F60" s="36"/>
      <c r="G60" s="36"/>
    </row>
    <row r="61" spans="1:7" ht="18" customHeight="1" x14ac:dyDescent="0.35">
      <c r="A61" s="46">
        <v>11</v>
      </c>
      <c r="B61" s="34">
        <v>20555</v>
      </c>
      <c r="C61" s="39" t="s">
        <v>1047</v>
      </c>
      <c r="D61" s="35"/>
      <c r="E61" s="36"/>
      <c r="F61" s="36"/>
      <c r="G61" s="36"/>
    </row>
    <row r="62" spans="1:7" ht="18" customHeight="1" x14ac:dyDescent="0.35">
      <c r="A62" s="46">
        <v>12</v>
      </c>
      <c r="B62" s="34">
        <v>20556</v>
      </c>
      <c r="C62" s="39" t="s">
        <v>634</v>
      </c>
      <c r="D62" s="35"/>
      <c r="E62" s="36"/>
      <c r="F62" s="36"/>
      <c r="G62" s="36"/>
    </row>
    <row r="63" spans="1:7" ht="18" customHeight="1" x14ac:dyDescent="0.35">
      <c r="A63" s="46">
        <v>13</v>
      </c>
      <c r="B63" s="34">
        <v>20557</v>
      </c>
      <c r="C63" s="39" t="s">
        <v>651</v>
      </c>
      <c r="D63" s="35"/>
      <c r="E63" s="36"/>
      <c r="F63" s="36"/>
      <c r="G63" s="36"/>
    </row>
    <row r="64" spans="1:7" ht="18" customHeight="1" x14ac:dyDescent="0.35">
      <c r="A64" s="46">
        <v>14</v>
      </c>
      <c r="B64" s="34">
        <v>20558</v>
      </c>
      <c r="C64" s="38" t="s">
        <v>635</v>
      </c>
      <c r="D64" s="35"/>
      <c r="E64" s="36"/>
      <c r="F64" s="36"/>
      <c r="G64" s="36"/>
    </row>
    <row r="65" spans="1:7" ht="18" customHeight="1" x14ac:dyDescent="0.35">
      <c r="A65" s="46">
        <v>15</v>
      </c>
      <c r="B65" s="34">
        <v>20559</v>
      </c>
      <c r="C65" s="39" t="s">
        <v>652</v>
      </c>
      <c r="D65" s="35"/>
      <c r="E65" s="36"/>
      <c r="F65" s="36"/>
      <c r="G65" s="36"/>
    </row>
    <row r="66" spans="1:7" ht="18" customHeight="1" x14ac:dyDescent="0.35">
      <c r="A66" s="46">
        <v>16</v>
      </c>
      <c r="B66" s="34">
        <v>20560</v>
      </c>
      <c r="C66" s="38" t="s">
        <v>636</v>
      </c>
      <c r="D66" s="35"/>
      <c r="E66" s="36"/>
      <c r="F66" s="36"/>
      <c r="G66" s="36"/>
    </row>
    <row r="67" spans="1:7" ht="18" customHeight="1" x14ac:dyDescent="0.35">
      <c r="A67" s="46">
        <v>17</v>
      </c>
      <c r="B67" s="34">
        <v>20561</v>
      </c>
      <c r="C67" s="38" t="s">
        <v>637</v>
      </c>
      <c r="D67" s="35"/>
      <c r="E67" s="36"/>
      <c r="F67" s="36"/>
      <c r="G67" s="36"/>
    </row>
    <row r="68" spans="1:7" ht="18" customHeight="1" x14ac:dyDescent="0.35">
      <c r="A68" s="46">
        <v>18</v>
      </c>
      <c r="B68" s="34">
        <v>20562</v>
      </c>
      <c r="C68" s="39" t="s">
        <v>638</v>
      </c>
      <c r="D68" s="35"/>
      <c r="E68" s="36"/>
      <c r="F68" s="36"/>
      <c r="G68" s="36"/>
    </row>
    <row r="69" spans="1:7" ht="18" customHeight="1" x14ac:dyDescent="0.35">
      <c r="A69" s="46">
        <v>19</v>
      </c>
      <c r="B69" s="34">
        <v>20563</v>
      </c>
      <c r="C69" s="39" t="s">
        <v>639</v>
      </c>
      <c r="D69" s="35"/>
      <c r="E69" s="36"/>
      <c r="F69" s="36"/>
      <c r="G69" s="36"/>
    </row>
    <row r="70" spans="1:7" ht="18" customHeight="1" x14ac:dyDescent="0.35">
      <c r="A70" s="46">
        <v>20</v>
      </c>
      <c r="B70" s="34">
        <v>20564</v>
      </c>
      <c r="C70" s="39" t="s">
        <v>653</v>
      </c>
      <c r="D70" s="35"/>
      <c r="E70" s="36"/>
      <c r="F70" s="36"/>
      <c r="G70" s="36"/>
    </row>
    <row r="71" spans="1:7" ht="18" customHeight="1" x14ac:dyDescent="0.35">
      <c r="A71" s="46">
        <v>21</v>
      </c>
      <c r="B71" s="34">
        <v>20566</v>
      </c>
      <c r="C71" s="39" t="s">
        <v>640</v>
      </c>
      <c r="D71" s="35"/>
      <c r="E71" s="36"/>
      <c r="F71" s="36"/>
      <c r="G71" s="36"/>
    </row>
    <row r="72" spans="1:7" ht="18" customHeight="1" x14ac:dyDescent="0.35">
      <c r="A72" s="46">
        <v>22</v>
      </c>
      <c r="B72" s="34">
        <v>20567</v>
      </c>
      <c r="C72" s="39" t="s">
        <v>641</v>
      </c>
      <c r="D72" s="35"/>
      <c r="E72" s="36"/>
      <c r="F72" s="36"/>
      <c r="G72" s="36"/>
    </row>
    <row r="73" spans="1:7" ht="18" customHeight="1" x14ac:dyDescent="0.35">
      <c r="A73" s="46">
        <v>23</v>
      </c>
      <c r="B73" s="34">
        <v>20568</v>
      </c>
      <c r="C73" s="39" t="s">
        <v>642</v>
      </c>
      <c r="D73" s="35"/>
      <c r="E73" s="36"/>
      <c r="F73" s="36"/>
      <c r="G73" s="36"/>
    </row>
    <row r="74" spans="1:7" ht="18" customHeight="1" x14ac:dyDescent="0.35">
      <c r="A74" s="46">
        <v>24</v>
      </c>
      <c r="B74" s="34">
        <v>20569</v>
      </c>
      <c r="C74" s="38" t="s">
        <v>643</v>
      </c>
      <c r="D74" s="35"/>
      <c r="E74" s="36"/>
      <c r="F74" s="36"/>
      <c r="G74" s="36"/>
    </row>
    <row r="75" spans="1:7" ht="18" customHeight="1" x14ac:dyDescent="0.35">
      <c r="A75" s="46">
        <v>25</v>
      </c>
      <c r="B75" s="34">
        <v>20570</v>
      </c>
      <c r="C75" s="38" t="s">
        <v>644</v>
      </c>
      <c r="D75" s="35"/>
      <c r="E75" s="36"/>
      <c r="F75" s="36"/>
      <c r="G75" s="36"/>
    </row>
    <row r="76" spans="1:7" ht="18" customHeight="1" x14ac:dyDescent="0.35">
      <c r="A76" s="46">
        <v>26</v>
      </c>
      <c r="B76" s="34">
        <v>20571</v>
      </c>
      <c r="C76" s="38" t="s">
        <v>645</v>
      </c>
      <c r="D76" s="35"/>
      <c r="E76" s="36"/>
      <c r="F76" s="36"/>
      <c r="G76" s="36"/>
    </row>
    <row r="77" spans="1:7" ht="18" customHeight="1" x14ac:dyDescent="0.35">
      <c r="A77" s="46">
        <v>27</v>
      </c>
      <c r="B77" s="34">
        <v>20572</v>
      </c>
      <c r="C77" s="39" t="s">
        <v>646</v>
      </c>
      <c r="D77" s="35"/>
      <c r="E77" s="36"/>
      <c r="F77" s="36"/>
      <c r="G77" s="36"/>
    </row>
    <row r="78" spans="1:7" ht="18" customHeight="1" x14ac:dyDescent="0.35">
      <c r="A78" s="46">
        <v>28</v>
      </c>
      <c r="B78" s="34">
        <v>20573</v>
      </c>
      <c r="C78" s="39" t="s">
        <v>647</v>
      </c>
      <c r="D78" s="35"/>
      <c r="E78" s="36"/>
      <c r="F78" s="36"/>
      <c r="G78" s="36"/>
    </row>
    <row r="79" spans="1:7" ht="18" customHeight="1" x14ac:dyDescent="0.35">
      <c r="A79" s="46">
        <v>29</v>
      </c>
      <c r="B79" s="34">
        <v>20574</v>
      </c>
      <c r="C79" s="39" t="s">
        <v>648</v>
      </c>
      <c r="D79" s="35"/>
      <c r="E79" s="36"/>
      <c r="F79" s="36"/>
      <c r="G79" s="36"/>
    </row>
    <row r="80" spans="1:7" ht="18" customHeight="1" x14ac:dyDescent="0.35">
      <c r="A80" s="46">
        <v>30</v>
      </c>
      <c r="B80" s="34">
        <v>20575</v>
      </c>
      <c r="C80" s="39" t="s">
        <v>649</v>
      </c>
      <c r="D80" s="35"/>
      <c r="E80" s="36"/>
      <c r="F80" s="36"/>
      <c r="G80" s="36"/>
    </row>
    <row r="81" spans="1:7" ht="18" customHeight="1" x14ac:dyDescent="0.35">
      <c r="A81" s="46">
        <v>31</v>
      </c>
      <c r="B81" s="34">
        <v>20576</v>
      </c>
      <c r="C81" s="38" t="s">
        <v>650</v>
      </c>
      <c r="D81" s="35"/>
      <c r="E81" s="36"/>
      <c r="F81" s="36"/>
      <c r="G81" s="36"/>
    </row>
    <row r="82" spans="1:7" ht="18" customHeight="1" x14ac:dyDescent="0.35">
      <c r="A82" s="44"/>
    </row>
    <row r="83" spans="1:7" ht="18" customHeight="1" x14ac:dyDescent="0.35">
      <c r="A83" s="52"/>
    </row>
    <row r="84" spans="1:7" ht="18" customHeight="1" x14ac:dyDescent="0.35">
      <c r="A84" s="44"/>
      <c r="D84" s="33"/>
      <c r="E84" s="41"/>
      <c r="F84" s="41"/>
      <c r="G84" s="53"/>
    </row>
    <row r="85" spans="1:7" ht="18" customHeight="1" x14ac:dyDescent="0.35">
      <c r="A85" s="52"/>
      <c r="D85" s="33"/>
      <c r="E85" s="41"/>
      <c r="F85" s="41"/>
      <c r="G85" s="53"/>
    </row>
    <row r="86" spans="1:7" ht="18" customHeight="1" x14ac:dyDescent="0.35">
      <c r="A86" s="44"/>
      <c r="D86" s="33"/>
      <c r="E86" s="41"/>
      <c r="F86" s="41"/>
      <c r="G86" s="53"/>
    </row>
    <row r="87" spans="1:7" ht="18" customHeight="1" x14ac:dyDescent="0.35">
      <c r="A87" s="52"/>
      <c r="D87" s="33"/>
      <c r="E87" s="41"/>
      <c r="F87" s="41"/>
      <c r="G87" s="53"/>
    </row>
    <row r="88" spans="1:7" ht="18" customHeight="1" x14ac:dyDescent="0.35">
      <c r="A88" s="52"/>
      <c r="D88" s="33"/>
      <c r="E88" s="41"/>
      <c r="F88" s="41"/>
      <c r="G88" s="53"/>
    </row>
    <row r="89" spans="1:7" ht="18" customHeight="1" x14ac:dyDescent="0.35">
      <c r="A89" s="52"/>
      <c r="D89" s="33"/>
      <c r="E89" s="41"/>
      <c r="F89" s="41"/>
      <c r="G89" s="53"/>
    </row>
    <row r="90" spans="1:7" ht="18" customHeight="1" x14ac:dyDescent="0.35">
      <c r="A90" s="52"/>
      <c r="D90" s="33"/>
      <c r="E90" s="41"/>
      <c r="F90" s="41"/>
      <c r="G90" s="53"/>
    </row>
    <row r="91" spans="1:7" ht="18" customHeight="1" x14ac:dyDescent="0.35">
      <c r="B91" s="211" t="s">
        <v>0</v>
      </c>
      <c r="C91" s="211"/>
      <c r="D91" s="211"/>
      <c r="E91" s="211"/>
      <c r="F91" s="211"/>
      <c r="G91" s="211"/>
    </row>
    <row r="92" spans="1:7" ht="18" customHeight="1" x14ac:dyDescent="0.35">
      <c r="B92" s="211" t="str">
        <f>CONCATENATE("รายชื่อนักเรียน  ",'สรุปจำนวน-นร.'!$B$2," ชั้นมัธยมศึกษาปีที่ 2/3")</f>
        <v>รายชื่อนักเรียน  ภาคเรียนที่ 1 ปีการศึกษา 2569 ชั้นมัธยมศึกษาปีที่ 2/3</v>
      </c>
      <c r="C92" s="211"/>
      <c r="D92" s="211"/>
      <c r="E92" s="211"/>
      <c r="F92" s="211"/>
      <c r="G92" s="211"/>
    </row>
    <row r="93" spans="1:7" ht="18" customHeight="1" x14ac:dyDescent="0.35">
      <c r="B93" s="211" t="str">
        <f>"ครูที่ปรึกษา : "&amp;ครูที่ปรึกษา!$D$18</f>
        <v>ครูที่ปรึกษา : 1. นายสุทัศน์  สาระขันธ์ 2. นางสาวดวงใจ คันตะลี</v>
      </c>
      <c r="C93" s="211"/>
      <c r="D93" s="211"/>
      <c r="E93" s="211"/>
      <c r="F93" s="211"/>
      <c r="G93" s="211"/>
    </row>
    <row r="94" spans="1:7" ht="18" customHeight="1" x14ac:dyDescent="0.35">
      <c r="A94" s="33"/>
      <c r="B94" s="209" t="str" cm="1">
        <f t="array" ref="B94">"ชาย  " &amp; SUM(COUNTIF(C96:C135,{"นาย","เด็กชาย"}&amp;"*")) &amp; "  คน     หญิง  " &amp; SUM(COUNTIF(C96:C135,{"นางสาว","เด็กหญิง"}&amp;"*")) &amp; "  คน     รวม  " &amp; COUNTA(C96:C135) &amp; "  คน"</f>
        <v>ชาย  14  คน     หญิง  16  คน     รวม  30  คน</v>
      </c>
      <c r="C94" s="209"/>
      <c r="D94" s="209"/>
      <c r="E94" s="209"/>
      <c r="F94" s="209"/>
      <c r="G94" s="209"/>
    </row>
    <row r="95" spans="1:7" s="56" customFormat="1" ht="18" customHeight="1" x14ac:dyDescent="0.35">
      <c r="A95" s="34" t="s">
        <v>1</v>
      </c>
      <c r="B95" s="34" t="s">
        <v>2</v>
      </c>
      <c r="C95" s="34" t="s">
        <v>3</v>
      </c>
      <c r="D95" s="35"/>
      <c r="E95" s="36"/>
      <c r="F95" s="36"/>
      <c r="G95" s="36"/>
    </row>
    <row r="96" spans="1:7" ht="18" customHeight="1" x14ac:dyDescent="0.35">
      <c r="A96" s="46">
        <v>1</v>
      </c>
      <c r="B96" s="37">
        <v>20577</v>
      </c>
      <c r="C96" s="38" t="s">
        <v>654</v>
      </c>
      <c r="D96" s="57"/>
      <c r="E96" s="58"/>
      <c r="F96" s="58"/>
      <c r="G96" s="58"/>
    </row>
    <row r="97" spans="1:7" ht="18" customHeight="1" x14ac:dyDescent="0.35">
      <c r="A97" s="46">
        <v>2</v>
      </c>
      <c r="B97" s="37">
        <v>20579</v>
      </c>
      <c r="C97" s="39" t="s">
        <v>682</v>
      </c>
      <c r="D97" s="59"/>
      <c r="E97" s="60"/>
      <c r="F97" s="60"/>
      <c r="G97" s="60"/>
    </row>
    <row r="98" spans="1:7" ht="18" customHeight="1" x14ac:dyDescent="0.35">
      <c r="A98" s="46">
        <v>3</v>
      </c>
      <c r="B98" s="37">
        <v>20581</v>
      </c>
      <c r="C98" s="39" t="s">
        <v>655</v>
      </c>
      <c r="D98" s="59"/>
      <c r="E98" s="60"/>
      <c r="F98" s="60"/>
      <c r="G98" s="60"/>
    </row>
    <row r="99" spans="1:7" ht="18" customHeight="1" x14ac:dyDescent="0.35">
      <c r="A99" s="46">
        <v>4</v>
      </c>
      <c r="B99" s="37">
        <v>20582</v>
      </c>
      <c r="C99" s="39" t="s">
        <v>656</v>
      </c>
      <c r="D99" s="59"/>
      <c r="E99" s="60"/>
      <c r="F99" s="60"/>
      <c r="G99" s="60"/>
    </row>
    <row r="100" spans="1:7" ht="18" customHeight="1" x14ac:dyDescent="0.35">
      <c r="A100" s="46">
        <v>5</v>
      </c>
      <c r="B100" s="37">
        <v>20583</v>
      </c>
      <c r="C100" s="38" t="s">
        <v>657</v>
      </c>
      <c r="D100" s="59"/>
      <c r="E100" s="60"/>
      <c r="F100" s="60"/>
      <c r="G100" s="60"/>
    </row>
    <row r="101" spans="1:7" ht="18" customHeight="1" x14ac:dyDescent="0.35">
      <c r="A101" s="46">
        <v>6</v>
      </c>
      <c r="B101" s="37">
        <v>20584</v>
      </c>
      <c r="C101" s="39" t="s">
        <v>658</v>
      </c>
      <c r="D101" s="59"/>
      <c r="E101" s="60"/>
      <c r="F101" s="60"/>
      <c r="G101" s="60"/>
    </row>
    <row r="102" spans="1:7" s="185" customFormat="1" ht="18" customHeight="1" x14ac:dyDescent="0.35">
      <c r="A102" s="182">
        <v>7</v>
      </c>
      <c r="B102" s="37">
        <v>20586</v>
      </c>
      <c r="C102" s="38" t="s">
        <v>660</v>
      </c>
      <c r="D102" s="183"/>
      <c r="E102" s="183"/>
      <c r="F102" s="183"/>
      <c r="G102" s="183"/>
    </row>
    <row r="103" spans="1:7" ht="18" customHeight="1" x14ac:dyDescent="0.35">
      <c r="A103" s="46">
        <v>8</v>
      </c>
      <c r="B103" s="37">
        <v>20587</v>
      </c>
      <c r="C103" s="39" t="s">
        <v>661</v>
      </c>
      <c r="D103" s="59"/>
      <c r="E103" s="60"/>
      <c r="F103" s="60"/>
      <c r="G103" s="60"/>
    </row>
    <row r="104" spans="1:7" ht="18" customHeight="1" x14ac:dyDescent="0.35">
      <c r="A104" s="46">
        <v>9</v>
      </c>
      <c r="B104" s="37">
        <v>20588</v>
      </c>
      <c r="C104" s="38" t="s">
        <v>662</v>
      </c>
      <c r="D104" s="59"/>
      <c r="E104" s="60"/>
      <c r="F104" s="60"/>
      <c r="G104" s="60"/>
    </row>
    <row r="105" spans="1:7" ht="18" customHeight="1" x14ac:dyDescent="0.35">
      <c r="A105" s="46">
        <v>10</v>
      </c>
      <c r="B105" s="37">
        <v>20589</v>
      </c>
      <c r="C105" s="38" t="s">
        <v>663</v>
      </c>
      <c r="D105" s="59"/>
      <c r="E105" s="60"/>
      <c r="F105" s="60"/>
      <c r="G105" s="60"/>
    </row>
    <row r="106" spans="1:7" ht="18" customHeight="1" x14ac:dyDescent="0.35">
      <c r="A106" s="46">
        <v>11</v>
      </c>
      <c r="B106" s="37">
        <v>20593</v>
      </c>
      <c r="C106" s="38" t="s">
        <v>664</v>
      </c>
      <c r="D106" s="59"/>
      <c r="E106" s="60"/>
      <c r="F106" s="60"/>
      <c r="G106" s="60"/>
    </row>
    <row r="107" spans="1:7" s="56" customFormat="1" ht="18" customHeight="1" x14ac:dyDescent="0.35">
      <c r="A107" s="37">
        <v>12</v>
      </c>
      <c r="B107" s="37">
        <v>20594</v>
      </c>
      <c r="C107" s="38" t="s">
        <v>665</v>
      </c>
      <c r="D107" s="57"/>
      <c r="E107" s="58"/>
      <c r="F107" s="58"/>
      <c r="G107" s="58"/>
    </row>
    <row r="108" spans="1:7" ht="18" customHeight="1" x14ac:dyDescent="0.35">
      <c r="A108" s="46">
        <v>13</v>
      </c>
      <c r="B108" s="37">
        <v>20595</v>
      </c>
      <c r="C108" s="38" t="s">
        <v>666</v>
      </c>
      <c r="D108" s="59"/>
      <c r="E108" s="60"/>
      <c r="F108" s="60"/>
      <c r="G108" s="60"/>
    </row>
    <row r="109" spans="1:7" ht="18" customHeight="1" x14ac:dyDescent="0.35">
      <c r="A109" s="46">
        <v>14</v>
      </c>
      <c r="B109" s="37">
        <v>20596</v>
      </c>
      <c r="C109" s="38" t="s">
        <v>667</v>
      </c>
      <c r="D109" s="59"/>
      <c r="E109" s="60"/>
      <c r="F109" s="60"/>
      <c r="G109" s="60"/>
    </row>
    <row r="110" spans="1:7" ht="18" customHeight="1" x14ac:dyDescent="0.35">
      <c r="A110" s="46">
        <v>15</v>
      </c>
      <c r="B110" s="37">
        <v>20597</v>
      </c>
      <c r="C110" s="39" t="s">
        <v>668</v>
      </c>
      <c r="D110" s="59"/>
      <c r="E110" s="60"/>
      <c r="F110" s="60"/>
      <c r="G110" s="60"/>
    </row>
    <row r="111" spans="1:7" ht="18" customHeight="1" x14ac:dyDescent="0.35">
      <c r="A111" s="46">
        <v>16</v>
      </c>
      <c r="B111" s="37">
        <v>20598</v>
      </c>
      <c r="C111" s="39" t="s">
        <v>1050</v>
      </c>
      <c r="D111" s="59"/>
      <c r="E111" s="60"/>
      <c r="F111" s="60"/>
      <c r="G111" s="60"/>
    </row>
    <row r="112" spans="1:7" ht="18" customHeight="1" x14ac:dyDescent="0.35">
      <c r="A112" s="46">
        <v>17</v>
      </c>
      <c r="B112" s="37">
        <v>20599</v>
      </c>
      <c r="C112" s="39" t="s">
        <v>669</v>
      </c>
      <c r="D112" s="59"/>
      <c r="E112" s="60"/>
      <c r="F112" s="60"/>
      <c r="G112" s="60"/>
    </row>
    <row r="113" spans="1:7" ht="18" customHeight="1" x14ac:dyDescent="0.35">
      <c r="A113" s="46">
        <v>18</v>
      </c>
      <c r="B113" s="37">
        <v>20600</v>
      </c>
      <c r="C113" s="39" t="s">
        <v>670</v>
      </c>
      <c r="D113" s="59"/>
      <c r="E113" s="60"/>
      <c r="F113" s="60"/>
      <c r="G113" s="60"/>
    </row>
    <row r="114" spans="1:7" ht="18" customHeight="1" x14ac:dyDescent="0.35">
      <c r="A114" s="46">
        <v>19</v>
      </c>
      <c r="B114" s="37">
        <v>20601</v>
      </c>
      <c r="C114" s="39" t="s">
        <v>671</v>
      </c>
      <c r="D114" s="59"/>
      <c r="E114" s="60"/>
      <c r="F114" s="60"/>
      <c r="G114" s="60"/>
    </row>
    <row r="115" spans="1:7" ht="18" customHeight="1" x14ac:dyDescent="0.35">
      <c r="A115" s="46">
        <v>20</v>
      </c>
      <c r="B115" s="37">
        <v>20602</v>
      </c>
      <c r="C115" s="38" t="s">
        <v>672</v>
      </c>
      <c r="D115" s="59"/>
      <c r="E115" s="60"/>
      <c r="F115" s="60"/>
      <c r="G115" s="60"/>
    </row>
    <row r="116" spans="1:7" ht="18" customHeight="1" x14ac:dyDescent="0.35">
      <c r="A116" s="46">
        <v>21</v>
      </c>
      <c r="B116" s="37">
        <v>20603</v>
      </c>
      <c r="C116" s="38" t="s">
        <v>673</v>
      </c>
      <c r="D116" s="59"/>
      <c r="E116" s="60"/>
      <c r="F116" s="60"/>
      <c r="G116" s="60"/>
    </row>
    <row r="117" spans="1:7" ht="18" customHeight="1" x14ac:dyDescent="0.35">
      <c r="A117" s="46">
        <v>22</v>
      </c>
      <c r="B117" s="37">
        <v>20604</v>
      </c>
      <c r="C117" s="38" t="s">
        <v>674</v>
      </c>
      <c r="D117" s="59"/>
      <c r="E117" s="60"/>
      <c r="F117" s="60"/>
      <c r="G117" s="60"/>
    </row>
    <row r="118" spans="1:7" ht="18" customHeight="1" x14ac:dyDescent="0.35">
      <c r="A118" s="46">
        <v>23</v>
      </c>
      <c r="B118" s="37">
        <v>20605</v>
      </c>
      <c r="C118" s="39" t="s">
        <v>675</v>
      </c>
      <c r="D118" s="59"/>
      <c r="E118" s="60"/>
      <c r="F118" s="60"/>
      <c r="G118" s="60"/>
    </row>
    <row r="119" spans="1:7" ht="18" customHeight="1" x14ac:dyDescent="0.35">
      <c r="A119" s="46">
        <v>24</v>
      </c>
      <c r="B119" s="37">
        <v>20606</v>
      </c>
      <c r="C119" s="39" t="s">
        <v>676</v>
      </c>
      <c r="D119" s="59"/>
      <c r="E119" s="60"/>
      <c r="F119" s="60"/>
      <c r="G119" s="60"/>
    </row>
    <row r="120" spans="1:7" ht="18" customHeight="1" x14ac:dyDescent="0.35">
      <c r="A120" s="46">
        <v>25</v>
      </c>
      <c r="B120" s="37">
        <v>20607</v>
      </c>
      <c r="C120" s="39" t="s">
        <v>684</v>
      </c>
      <c r="D120" s="59"/>
      <c r="E120" s="60"/>
      <c r="F120" s="60"/>
      <c r="G120" s="60"/>
    </row>
    <row r="121" spans="1:7" ht="18" customHeight="1" x14ac:dyDescent="0.35">
      <c r="A121" s="46">
        <v>26</v>
      </c>
      <c r="B121" s="37">
        <v>20608</v>
      </c>
      <c r="C121" s="38" t="s">
        <v>677</v>
      </c>
      <c r="D121" s="59"/>
      <c r="E121" s="60"/>
      <c r="F121" s="60"/>
      <c r="G121" s="60"/>
    </row>
    <row r="122" spans="1:7" ht="18" customHeight="1" x14ac:dyDescent="0.35">
      <c r="A122" s="46">
        <v>27</v>
      </c>
      <c r="B122" s="37">
        <v>20609</v>
      </c>
      <c r="C122" s="39" t="s">
        <v>678</v>
      </c>
      <c r="D122" s="59"/>
      <c r="E122" s="60"/>
      <c r="F122" s="60"/>
      <c r="G122" s="60"/>
    </row>
    <row r="123" spans="1:7" ht="18" customHeight="1" x14ac:dyDescent="0.35">
      <c r="A123" s="46">
        <v>28</v>
      </c>
      <c r="B123" s="37">
        <v>20610</v>
      </c>
      <c r="C123" s="38" t="s">
        <v>679</v>
      </c>
      <c r="D123" s="59"/>
      <c r="E123" s="60"/>
      <c r="F123" s="60"/>
      <c r="G123" s="60"/>
    </row>
    <row r="124" spans="1:7" ht="18" customHeight="1" x14ac:dyDescent="0.35">
      <c r="A124" s="46">
        <v>29</v>
      </c>
      <c r="B124" s="37">
        <v>20611</v>
      </c>
      <c r="C124" s="39" t="s">
        <v>680</v>
      </c>
      <c r="D124" s="59"/>
      <c r="E124" s="60"/>
      <c r="F124" s="60"/>
      <c r="G124" s="60"/>
    </row>
    <row r="125" spans="1:7" ht="18" customHeight="1" x14ac:dyDescent="0.35">
      <c r="A125" s="46">
        <v>30</v>
      </c>
      <c r="B125" s="37">
        <v>20612</v>
      </c>
      <c r="C125" s="38" t="s">
        <v>681</v>
      </c>
      <c r="D125" s="59"/>
      <c r="E125" s="60"/>
      <c r="F125" s="60"/>
      <c r="G125" s="60"/>
    </row>
    <row r="126" spans="1:7" ht="18" customHeight="1" x14ac:dyDescent="0.35">
      <c r="A126" s="52"/>
      <c r="D126" s="54"/>
      <c r="E126" s="55"/>
      <c r="F126" s="55"/>
      <c r="G126" s="55"/>
    </row>
    <row r="127" spans="1:7" ht="18" customHeight="1" x14ac:dyDescent="0.35">
      <c r="A127" s="52"/>
      <c r="D127" s="54"/>
      <c r="E127" s="55"/>
      <c r="F127" s="55"/>
      <c r="G127" s="63"/>
    </row>
    <row r="128" spans="1:7" ht="18" customHeight="1" x14ac:dyDescent="0.35">
      <c r="A128" s="52"/>
      <c r="B128" s="33"/>
      <c r="C128" s="41"/>
      <c r="D128" s="62"/>
      <c r="E128" s="56"/>
      <c r="F128" s="56"/>
      <c r="G128" s="63"/>
    </row>
    <row r="129" spans="1:7" ht="18" customHeight="1" x14ac:dyDescent="0.35">
      <c r="A129" s="52"/>
      <c r="D129" s="64"/>
      <c r="E129" s="55"/>
      <c r="F129" s="55"/>
      <c r="G129" s="55"/>
    </row>
    <row r="130" spans="1:7" ht="18" customHeight="1" x14ac:dyDescent="0.35">
      <c r="A130" s="52"/>
      <c r="D130" s="64"/>
      <c r="E130" s="55"/>
      <c r="F130" s="55"/>
      <c r="G130" s="55"/>
    </row>
    <row r="131" spans="1:7" ht="18" customHeight="1" x14ac:dyDescent="0.35">
      <c r="A131" s="52"/>
    </row>
    <row r="132" spans="1:7" ht="18" customHeight="1" x14ac:dyDescent="0.35">
      <c r="A132" s="52"/>
    </row>
    <row r="133" spans="1:7" ht="18" customHeight="1" x14ac:dyDescent="0.35">
      <c r="A133" s="52"/>
    </row>
    <row r="134" spans="1:7" ht="18" customHeight="1" x14ac:dyDescent="0.35">
      <c r="A134" s="52"/>
    </row>
    <row r="135" spans="1:7" ht="18" customHeight="1" x14ac:dyDescent="0.35">
      <c r="A135" s="52"/>
    </row>
    <row r="136" spans="1:7" ht="18" customHeight="1" x14ac:dyDescent="0.35">
      <c r="B136" s="211" t="s">
        <v>0</v>
      </c>
      <c r="C136" s="211"/>
      <c r="D136" s="211"/>
      <c r="E136" s="211"/>
      <c r="F136" s="211"/>
      <c r="G136" s="211"/>
    </row>
    <row r="137" spans="1:7" ht="18" customHeight="1" x14ac:dyDescent="0.35">
      <c r="B137" s="211" t="str">
        <f>CONCATENATE("รายชื่อนักเรียน  ",'สรุปจำนวน-นร.'!$B$2," ชั้นมัธยมศึกษาปีที่ 2/4")</f>
        <v>รายชื่อนักเรียน  ภาคเรียนที่ 1 ปีการศึกษา 2569 ชั้นมัธยมศึกษาปีที่ 2/4</v>
      </c>
      <c r="C137" s="211"/>
      <c r="D137" s="211"/>
      <c r="E137" s="211"/>
      <c r="F137" s="211"/>
      <c r="G137" s="211"/>
    </row>
    <row r="138" spans="1:7" ht="18" customHeight="1" x14ac:dyDescent="0.35">
      <c r="B138" s="211" t="str">
        <f>"ครูที่ปรึกษา : "&amp;ครูที่ปรึกษา!$D$19</f>
        <v>ครูที่ปรึกษา : 1. นายวงศ์ชีวพันธ์  พันธ์แก้ว 2. นางสาวชนิกานต์  ญาณผาด</v>
      </c>
      <c r="C138" s="211"/>
      <c r="D138" s="211"/>
      <c r="E138" s="211"/>
      <c r="F138" s="211"/>
      <c r="G138" s="211"/>
    </row>
    <row r="139" spans="1:7" ht="18" customHeight="1" x14ac:dyDescent="0.35">
      <c r="A139" s="33"/>
      <c r="B139" s="209" t="str" cm="1">
        <f t="array" ref="B139">"ชาย  " &amp; SUM(COUNTIF(C141:C180,{"นาย","เด็กชาย"}&amp;"*")) &amp; "  คน     หญิง  " &amp; SUM(COUNTIF(C141:C180,{"นางสาว","เด็กหญิง"}&amp;"*")) &amp; "  คน     รวม  " &amp; COUNTA(C141:C180) &amp; "  คน"</f>
        <v>ชาย  17  คน     หญิง  14  คน     รวม  31  คน</v>
      </c>
      <c r="C139" s="209"/>
      <c r="D139" s="209"/>
      <c r="E139" s="209"/>
      <c r="F139" s="209"/>
      <c r="G139" s="209"/>
    </row>
    <row r="140" spans="1:7" s="56" customFormat="1" ht="18" customHeight="1" x14ac:dyDescent="0.35">
      <c r="A140" s="34" t="s">
        <v>1</v>
      </c>
      <c r="B140" s="34" t="s">
        <v>2</v>
      </c>
      <c r="C140" s="34" t="s">
        <v>3</v>
      </c>
      <c r="D140" s="35"/>
      <c r="E140" s="36"/>
      <c r="F140" s="36"/>
      <c r="G140" s="36"/>
    </row>
    <row r="141" spans="1:7" s="41" customFormat="1" ht="18" customHeight="1" x14ac:dyDescent="0.35">
      <c r="A141" s="37">
        <v>1</v>
      </c>
      <c r="B141" s="34">
        <v>20613</v>
      </c>
      <c r="C141" s="39" t="s">
        <v>714</v>
      </c>
      <c r="D141" s="42"/>
      <c r="E141" s="39"/>
      <c r="F141" s="39"/>
      <c r="G141" s="39"/>
    </row>
    <row r="142" spans="1:7" s="41" customFormat="1" ht="18" customHeight="1" x14ac:dyDescent="0.35">
      <c r="A142" s="37">
        <v>2</v>
      </c>
      <c r="B142" s="34">
        <v>20614</v>
      </c>
      <c r="C142" s="38" t="s">
        <v>685</v>
      </c>
      <c r="D142" s="42"/>
      <c r="E142" s="39"/>
      <c r="F142" s="39"/>
      <c r="G142" s="39"/>
    </row>
    <row r="143" spans="1:7" s="41" customFormat="1" ht="18" customHeight="1" x14ac:dyDescent="0.35">
      <c r="A143" s="37">
        <v>3</v>
      </c>
      <c r="B143" s="34">
        <v>20615</v>
      </c>
      <c r="C143" s="39" t="s">
        <v>686</v>
      </c>
      <c r="D143" s="42"/>
      <c r="E143" s="39"/>
      <c r="F143" s="39"/>
      <c r="G143" s="39"/>
    </row>
    <row r="144" spans="1:7" ht="18" customHeight="1" x14ac:dyDescent="0.35">
      <c r="A144" s="46">
        <v>4</v>
      </c>
      <c r="B144" s="34">
        <v>20616</v>
      </c>
      <c r="C144" s="39" t="s">
        <v>687</v>
      </c>
      <c r="D144" s="59"/>
      <c r="E144" s="60"/>
      <c r="F144" s="60"/>
      <c r="G144" s="60"/>
    </row>
    <row r="145" spans="1:12" ht="18" customHeight="1" x14ac:dyDescent="0.35">
      <c r="A145" s="46">
        <v>5</v>
      </c>
      <c r="B145" s="34">
        <v>20617</v>
      </c>
      <c r="C145" s="39" t="s">
        <v>688</v>
      </c>
      <c r="D145" s="59"/>
      <c r="E145" s="60"/>
      <c r="F145" s="60"/>
      <c r="G145" s="60"/>
    </row>
    <row r="146" spans="1:12" s="56" customFormat="1" ht="18" customHeight="1" x14ac:dyDescent="0.35">
      <c r="A146" s="46">
        <v>6</v>
      </c>
      <c r="B146" s="34">
        <v>20618</v>
      </c>
      <c r="C146" s="38" t="s">
        <v>689</v>
      </c>
      <c r="D146" s="59"/>
      <c r="E146" s="60"/>
      <c r="F146" s="60"/>
      <c r="G146" s="60"/>
    </row>
    <row r="147" spans="1:12" ht="18" customHeight="1" x14ac:dyDescent="0.35">
      <c r="A147" s="37">
        <v>7</v>
      </c>
      <c r="B147" s="34">
        <v>20619</v>
      </c>
      <c r="C147" s="39" t="s">
        <v>690</v>
      </c>
      <c r="D147" s="57"/>
      <c r="E147" s="58"/>
      <c r="F147" s="58"/>
      <c r="G147" s="58"/>
    </row>
    <row r="148" spans="1:12" s="41" customFormat="1" ht="18" customHeight="1" x14ac:dyDescent="0.35">
      <c r="A148" s="37">
        <v>8</v>
      </c>
      <c r="B148" s="34">
        <v>20621</v>
      </c>
      <c r="C148" s="38" t="s">
        <v>692</v>
      </c>
      <c r="D148" s="42"/>
      <c r="E148" s="39"/>
      <c r="F148" s="39"/>
      <c r="G148" s="39"/>
    </row>
    <row r="149" spans="1:12" ht="18" customHeight="1" x14ac:dyDescent="0.35">
      <c r="A149" s="46">
        <v>9</v>
      </c>
      <c r="B149" s="34">
        <v>20622</v>
      </c>
      <c r="C149" s="38" t="s">
        <v>693</v>
      </c>
      <c r="D149" s="59"/>
      <c r="E149" s="60"/>
      <c r="F149" s="60"/>
      <c r="G149" s="60"/>
    </row>
    <row r="150" spans="1:12" ht="18" customHeight="1" x14ac:dyDescent="0.35">
      <c r="A150" s="46">
        <v>10</v>
      </c>
      <c r="B150" s="34">
        <v>20623</v>
      </c>
      <c r="C150" s="39" t="s">
        <v>694</v>
      </c>
      <c r="D150" s="59"/>
      <c r="E150" s="60"/>
      <c r="F150" s="60"/>
      <c r="G150" s="60"/>
    </row>
    <row r="151" spans="1:12" s="41" customFormat="1" ht="18" customHeight="1" x14ac:dyDescent="0.35">
      <c r="A151" s="46">
        <v>11</v>
      </c>
      <c r="B151" s="34">
        <v>20624</v>
      </c>
      <c r="C151" s="38" t="s">
        <v>695</v>
      </c>
      <c r="D151" s="59"/>
      <c r="E151" s="60"/>
      <c r="F151" s="60"/>
      <c r="G151" s="60"/>
    </row>
    <row r="152" spans="1:12" ht="18" customHeight="1" x14ac:dyDescent="0.35">
      <c r="A152" s="46">
        <v>12</v>
      </c>
      <c r="B152" s="34">
        <v>20625</v>
      </c>
      <c r="C152" s="39" t="s">
        <v>696</v>
      </c>
      <c r="D152" s="42"/>
      <c r="E152" s="39"/>
      <c r="F152" s="39"/>
      <c r="G152" s="39"/>
    </row>
    <row r="153" spans="1:12" ht="18" customHeight="1" x14ac:dyDescent="0.35">
      <c r="A153" s="46">
        <v>13</v>
      </c>
      <c r="B153" s="34">
        <v>20626</v>
      </c>
      <c r="C153" s="39" t="s">
        <v>697</v>
      </c>
      <c r="D153" s="59"/>
      <c r="E153" s="60"/>
      <c r="F153" s="60"/>
      <c r="G153" s="60"/>
    </row>
    <row r="154" spans="1:12" ht="18" customHeight="1" x14ac:dyDescent="0.35">
      <c r="A154" s="46">
        <v>14</v>
      </c>
      <c r="B154" s="34">
        <v>20627</v>
      </c>
      <c r="C154" s="39" t="s">
        <v>715</v>
      </c>
      <c r="D154" s="59"/>
      <c r="E154" s="60"/>
      <c r="F154" s="60"/>
      <c r="G154" s="60"/>
      <c r="L154" s="32" t="s">
        <v>41</v>
      </c>
    </row>
    <row r="155" spans="1:12" ht="18" customHeight="1" x14ac:dyDescent="0.35">
      <c r="A155" s="46">
        <v>15</v>
      </c>
      <c r="B155" s="34">
        <v>20628</v>
      </c>
      <c r="C155" s="39" t="s">
        <v>698</v>
      </c>
      <c r="D155" s="59"/>
      <c r="E155" s="60"/>
      <c r="F155" s="60"/>
      <c r="G155" s="60"/>
    </row>
    <row r="156" spans="1:12" ht="18" customHeight="1" x14ac:dyDescent="0.35">
      <c r="A156" s="46">
        <v>16</v>
      </c>
      <c r="B156" s="34">
        <v>20629</v>
      </c>
      <c r="C156" s="38" t="s">
        <v>699</v>
      </c>
      <c r="D156" s="59"/>
      <c r="E156" s="60"/>
      <c r="F156" s="60"/>
      <c r="G156" s="60"/>
    </row>
    <row r="157" spans="1:12" ht="18" customHeight="1" x14ac:dyDescent="0.35">
      <c r="A157" s="46">
        <v>17</v>
      </c>
      <c r="B157" s="34">
        <v>20631</v>
      </c>
      <c r="C157" s="38" t="s">
        <v>700</v>
      </c>
      <c r="D157" s="59"/>
      <c r="E157" s="60"/>
      <c r="F157" s="60"/>
      <c r="G157" s="60"/>
    </row>
    <row r="158" spans="1:12" ht="18" customHeight="1" x14ac:dyDescent="0.35">
      <c r="A158" s="46">
        <v>18</v>
      </c>
      <c r="B158" s="34">
        <v>20632</v>
      </c>
      <c r="C158" s="38" t="s">
        <v>701</v>
      </c>
      <c r="D158" s="59"/>
      <c r="E158" s="60"/>
      <c r="F158" s="60"/>
      <c r="G158" s="60"/>
    </row>
    <row r="159" spans="1:12" ht="18" customHeight="1" x14ac:dyDescent="0.35">
      <c r="A159" s="46">
        <v>19</v>
      </c>
      <c r="B159" s="34">
        <v>20633</v>
      </c>
      <c r="C159" s="38" t="s">
        <v>702</v>
      </c>
      <c r="D159" s="59"/>
      <c r="E159" s="60"/>
      <c r="F159" s="60"/>
      <c r="G159" s="60"/>
    </row>
    <row r="160" spans="1:12" ht="18" customHeight="1" x14ac:dyDescent="0.35">
      <c r="A160" s="46">
        <v>20</v>
      </c>
      <c r="B160" s="34">
        <v>20634</v>
      </c>
      <c r="C160" s="39" t="s">
        <v>703</v>
      </c>
      <c r="D160" s="59"/>
      <c r="E160" s="60"/>
      <c r="F160" s="60"/>
      <c r="G160" s="60"/>
    </row>
    <row r="161" spans="1:7" ht="18" customHeight="1" x14ac:dyDescent="0.35">
      <c r="A161" s="46">
        <v>21</v>
      </c>
      <c r="B161" s="34">
        <v>20635</v>
      </c>
      <c r="C161" s="38" t="s">
        <v>704</v>
      </c>
      <c r="D161" s="59"/>
      <c r="E161" s="60"/>
      <c r="F161" s="60"/>
      <c r="G161" s="60"/>
    </row>
    <row r="162" spans="1:7" ht="18" customHeight="1" x14ac:dyDescent="0.35">
      <c r="A162" s="46">
        <v>22</v>
      </c>
      <c r="B162" s="34">
        <v>20636</v>
      </c>
      <c r="C162" s="39" t="s">
        <v>705</v>
      </c>
      <c r="D162" s="59"/>
      <c r="E162" s="60"/>
      <c r="F162" s="60"/>
      <c r="G162" s="60"/>
    </row>
    <row r="163" spans="1:7" ht="18" customHeight="1" x14ac:dyDescent="0.35">
      <c r="A163" s="46">
        <v>23</v>
      </c>
      <c r="B163" s="34">
        <v>20638</v>
      </c>
      <c r="C163" s="38" t="s">
        <v>706</v>
      </c>
      <c r="D163" s="59"/>
      <c r="E163" s="60"/>
      <c r="F163" s="60"/>
      <c r="G163" s="60"/>
    </row>
    <row r="164" spans="1:7" ht="18" customHeight="1" x14ac:dyDescent="0.35">
      <c r="A164" s="46">
        <v>24</v>
      </c>
      <c r="B164" s="34">
        <v>20639</v>
      </c>
      <c r="C164" s="39" t="s">
        <v>707</v>
      </c>
      <c r="D164" s="59"/>
      <c r="E164" s="60"/>
      <c r="F164" s="60"/>
      <c r="G164" s="60"/>
    </row>
    <row r="165" spans="1:7" ht="18" customHeight="1" x14ac:dyDescent="0.35">
      <c r="A165" s="46">
        <v>25</v>
      </c>
      <c r="B165" s="34">
        <v>20640</v>
      </c>
      <c r="C165" s="38" t="s">
        <v>708</v>
      </c>
      <c r="D165" s="59"/>
      <c r="E165" s="60"/>
      <c r="F165" s="60"/>
      <c r="G165" s="60"/>
    </row>
    <row r="166" spans="1:7" ht="18" customHeight="1" x14ac:dyDescent="0.35">
      <c r="A166" s="46">
        <v>26</v>
      </c>
      <c r="B166" s="34">
        <v>20642</v>
      </c>
      <c r="C166" s="39" t="s">
        <v>709</v>
      </c>
      <c r="D166" s="59"/>
      <c r="E166" s="60"/>
      <c r="F166" s="60"/>
      <c r="G166" s="60"/>
    </row>
    <row r="167" spans="1:7" ht="18" customHeight="1" x14ac:dyDescent="0.35">
      <c r="A167" s="46">
        <v>27</v>
      </c>
      <c r="B167" s="34">
        <v>20643</v>
      </c>
      <c r="C167" s="38" t="s">
        <v>710</v>
      </c>
      <c r="D167" s="65"/>
      <c r="E167" s="60"/>
      <c r="F167" s="60"/>
      <c r="G167" s="60"/>
    </row>
    <row r="168" spans="1:7" ht="18" customHeight="1" x14ac:dyDescent="0.35">
      <c r="A168" s="46">
        <v>28</v>
      </c>
      <c r="B168" s="34">
        <v>20644</v>
      </c>
      <c r="C168" s="39" t="s">
        <v>711</v>
      </c>
      <c r="D168" s="65"/>
      <c r="E168" s="60"/>
      <c r="F168" s="60"/>
      <c r="G168" s="60"/>
    </row>
    <row r="169" spans="1:7" ht="18" customHeight="1" x14ac:dyDescent="0.35">
      <c r="A169" s="46">
        <v>29</v>
      </c>
      <c r="B169" s="34">
        <v>20645</v>
      </c>
      <c r="C169" s="38" t="s">
        <v>712</v>
      </c>
      <c r="D169" s="66"/>
      <c r="E169" s="39"/>
      <c r="F169" s="39"/>
      <c r="G169" s="51"/>
    </row>
    <row r="170" spans="1:7" ht="18" customHeight="1" x14ac:dyDescent="0.35">
      <c r="A170" s="46">
        <v>30</v>
      </c>
      <c r="B170" s="34">
        <v>20646</v>
      </c>
      <c r="C170" s="39" t="s">
        <v>716</v>
      </c>
      <c r="D170" s="67"/>
      <c r="E170" s="58"/>
      <c r="F170" s="58"/>
      <c r="G170" s="61"/>
    </row>
    <row r="171" spans="1:7" s="41" customFormat="1" ht="18" customHeight="1" x14ac:dyDescent="0.35">
      <c r="A171" s="46">
        <v>31</v>
      </c>
      <c r="B171" s="34">
        <v>20647</v>
      </c>
      <c r="C171" s="60" t="s">
        <v>713</v>
      </c>
      <c r="D171" s="67"/>
      <c r="E171" s="58"/>
      <c r="F171" s="58"/>
      <c r="G171" s="61"/>
    </row>
    <row r="172" spans="1:7" ht="18" customHeight="1" x14ac:dyDescent="0.35">
      <c r="A172" s="52"/>
      <c r="D172" s="62"/>
      <c r="E172" s="56"/>
      <c r="F172" s="56"/>
      <c r="G172" s="63"/>
    </row>
    <row r="173" spans="1:7" ht="18" customHeight="1" x14ac:dyDescent="0.35">
      <c r="A173" s="52"/>
      <c r="B173" s="30"/>
      <c r="C173" s="41"/>
      <c r="D173" s="68"/>
      <c r="E173" s="41"/>
      <c r="F173" s="41"/>
      <c r="G173" s="53"/>
    </row>
    <row r="174" spans="1:7" ht="18" customHeight="1" x14ac:dyDescent="0.35">
      <c r="A174" s="52"/>
      <c r="D174" s="33"/>
      <c r="E174" s="41"/>
      <c r="F174" s="41"/>
      <c r="G174" s="41"/>
    </row>
    <row r="175" spans="1:7" ht="18" customHeight="1" x14ac:dyDescent="0.35">
      <c r="A175" s="52"/>
      <c r="D175" s="68"/>
      <c r="E175" s="41"/>
      <c r="F175" s="41"/>
      <c r="G175" s="41"/>
    </row>
    <row r="176" spans="1:7" ht="18" customHeight="1" x14ac:dyDescent="0.35">
      <c r="A176" s="52"/>
      <c r="D176" s="68"/>
      <c r="E176" s="41"/>
      <c r="F176" s="41"/>
      <c r="G176" s="41"/>
    </row>
    <row r="177" spans="1:7" ht="18" customHeight="1" x14ac:dyDescent="0.35">
      <c r="A177" s="52"/>
      <c r="D177" s="31"/>
    </row>
    <row r="178" spans="1:7" ht="18" customHeight="1" x14ac:dyDescent="0.35">
      <c r="A178" s="52"/>
      <c r="D178" s="31"/>
    </row>
    <row r="179" spans="1:7" ht="18" customHeight="1" x14ac:dyDescent="0.35">
      <c r="A179" s="52"/>
      <c r="D179" s="31"/>
    </row>
    <row r="180" spans="1:7" ht="18" customHeight="1" x14ac:dyDescent="0.35">
      <c r="A180" s="44"/>
      <c r="D180" s="31"/>
    </row>
    <row r="181" spans="1:7" ht="18" customHeight="1" x14ac:dyDescent="0.35">
      <c r="B181" s="211" t="s">
        <v>0</v>
      </c>
      <c r="C181" s="211"/>
      <c r="D181" s="211"/>
      <c r="E181" s="211"/>
      <c r="F181" s="211"/>
      <c r="G181" s="211"/>
    </row>
    <row r="182" spans="1:7" ht="18" customHeight="1" x14ac:dyDescent="0.35">
      <c r="B182" s="211" t="str">
        <f>CONCATENATE("รายชื่อนักเรียน  ",'สรุปจำนวน-นร.'!$B$2," ชั้นมัธยมศึกษาปีที่ 2/5")</f>
        <v>รายชื่อนักเรียน  ภาคเรียนที่ 1 ปีการศึกษา 2569 ชั้นมัธยมศึกษาปีที่ 2/5</v>
      </c>
      <c r="C182" s="211"/>
      <c r="D182" s="211"/>
      <c r="E182" s="211"/>
      <c r="F182" s="211"/>
      <c r="G182" s="211"/>
    </row>
    <row r="183" spans="1:7" ht="18" customHeight="1" x14ac:dyDescent="0.35">
      <c r="B183" s="211" t="str">
        <f>"ครูที่ปรึกษา : "&amp;ครูที่ปรึกษา!$D$20</f>
        <v>ครูที่ปรึกษา : 1. นางสาวกิตติยา  วงษาสิงห์ 2. นายธนากร เคนทรภักดิ์</v>
      </c>
      <c r="C183" s="211"/>
      <c r="D183" s="211"/>
      <c r="E183" s="211"/>
      <c r="F183" s="211"/>
      <c r="G183" s="211"/>
    </row>
    <row r="184" spans="1:7" ht="18" customHeight="1" x14ac:dyDescent="0.35">
      <c r="A184" s="33"/>
      <c r="B184" s="209" t="str" cm="1">
        <f t="array" ref="B184">"ชาย  " &amp; SUM(COUNTIF(C186:C225,{"นาย","เด็กชาย"}&amp;"*")) &amp; "  คน     หญิง  " &amp; SUM(COUNTIF(C186:C225,{"นางสาว","เด็กหญิง"}&amp;"*")) &amp; "  คน     รวม  " &amp; COUNTA(C186:C225) &amp; "  คน"</f>
        <v>ชาย  21  คน     หญิง  14  คน     รวม  35  คน</v>
      </c>
      <c r="C184" s="209"/>
      <c r="D184" s="209"/>
      <c r="E184" s="209"/>
      <c r="F184" s="209"/>
      <c r="G184" s="209"/>
    </row>
    <row r="185" spans="1:7" s="56" customFormat="1" ht="18" customHeight="1" x14ac:dyDescent="0.35">
      <c r="A185" s="46" t="s">
        <v>1</v>
      </c>
      <c r="B185" s="46" t="s">
        <v>2</v>
      </c>
      <c r="C185" s="46" t="s">
        <v>3</v>
      </c>
      <c r="D185" s="59"/>
      <c r="E185" s="60"/>
      <c r="F185" s="60"/>
      <c r="G185" s="60"/>
    </row>
    <row r="186" spans="1:7" s="56" customFormat="1" ht="18" customHeight="1" x14ac:dyDescent="0.35">
      <c r="A186" s="81">
        <v>1</v>
      </c>
      <c r="B186" s="81">
        <v>20189</v>
      </c>
      <c r="C186" s="91" t="s">
        <v>268</v>
      </c>
      <c r="D186" s="57"/>
      <c r="E186" s="58"/>
      <c r="F186" s="58"/>
      <c r="G186" s="58"/>
    </row>
    <row r="187" spans="1:7" s="56" customFormat="1" ht="18" customHeight="1" x14ac:dyDescent="0.35">
      <c r="A187" s="46">
        <v>2</v>
      </c>
      <c r="B187" s="42">
        <v>20254</v>
      </c>
      <c r="C187" s="39" t="s">
        <v>1013</v>
      </c>
      <c r="D187" s="57"/>
      <c r="E187" s="58"/>
      <c r="F187" s="58"/>
      <c r="G187" s="58"/>
    </row>
    <row r="188" spans="1:7" s="56" customFormat="1" ht="18" customHeight="1" x14ac:dyDescent="0.35">
      <c r="A188" s="46">
        <v>3</v>
      </c>
      <c r="B188" s="33">
        <v>20648</v>
      </c>
      <c r="C188" s="38" t="s">
        <v>717</v>
      </c>
      <c r="D188" s="57"/>
      <c r="E188" s="58"/>
      <c r="F188" s="58"/>
      <c r="G188" s="58"/>
    </row>
    <row r="189" spans="1:7" s="56" customFormat="1" ht="18" customHeight="1" x14ac:dyDescent="0.35">
      <c r="A189" s="46">
        <v>4</v>
      </c>
      <c r="B189" s="37">
        <v>20649</v>
      </c>
      <c r="C189" s="38" t="s">
        <v>718</v>
      </c>
      <c r="D189" s="57"/>
      <c r="E189" s="58"/>
      <c r="F189" s="58"/>
      <c r="G189" s="58"/>
    </row>
    <row r="190" spans="1:7" s="56" customFormat="1" ht="18" customHeight="1" x14ac:dyDescent="0.35">
      <c r="A190" s="46">
        <v>5</v>
      </c>
      <c r="B190" s="33">
        <v>20650</v>
      </c>
      <c r="C190" s="39" t="s">
        <v>1021</v>
      </c>
      <c r="D190" s="57"/>
      <c r="E190" s="58"/>
      <c r="F190" s="58"/>
      <c r="G190" s="58"/>
    </row>
    <row r="191" spans="1:7" ht="18" customHeight="1" x14ac:dyDescent="0.35">
      <c r="A191" s="46">
        <v>6</v>
      </c>
      <c r="B191" s="37">
        <v>20651</v>
      </c>
      <c r="C191" s="38" t="s">
        <v>719</v>
      </c>
      <c r="D191" s="57"/>
      <c r="E191" s="58"/>
      <c r="F191" s="58"/>
      <c r="G191" s="58"/>
    </row>
    <row r="192" spans="1:7" ht="18" customHeight="1" x14ac:dyDescent="0.35">
      <c r="A192" s="46">
        <v>7</v>
      </c>
      <c r="B192" s="33">
        <v>20652</v>
      </c>
      <c r="C192" s="39" t="s">
        <v>1022</v>
      </c>
      <c r="D192" s="59"/>
      <c r="E192" s="60"/>
      <c r="F192" s="60"/>
      <c r="G192" s="60"/>
    </row>
    <row r="193" spans="1:7" ht="18" customHeight="1" x14ac:dyDescent="0.35">
      <c r="A193" s="46">
        <v>8</v>
      </c>
      <c r="B193" s="37">
        <v>20653</v>
      </c>
      <c r="C193" s="38" t="s">
        <v>720</v>
      </c>
      <c r="D193" s="59"/>
      <c r="E193" s="60"/>
      <c r="F193" s="60"/>
      <c r="G193" s="60"/>
    </row>
    <row r="194" spans="1:7" ht="18" customHeight="1" x14ac:dyDescent="0.35">
      <c r="A194" s="46">
        <v>9</v>
      </c>
      <c r="B194" s="33">
        <v>20654</v>
      </c>
      <c r="C194" s="38" t="s">
        <v>721</v>
      </c>
      <c r="D194" s="59"/>
      <c r="E194" s="60"/>
      <c r="F194" s="60"/>
      <c r="G194" s="60"/>
    </row>
    <row r="195" spans="1:7" ht="18" customHeight="1" x14ac:dyDescent="0.35">
      <c r="A195" s="46">
        <v>10</v>
      </c>
      <c r="B195" s="37">
        <v>20655</v>
      </c>
      <c r="C195" s="38" t="s">
        <v>722</v>
      </c>
      <c r="D195" s="59"/>
      <c r="E195" s="60"/>
      <c r="F195" s="60"/>
      <c r="G195" s="60"/>
    </row>
    <row r="196" spans="1:7" ht="18" customHeight="1" x14ac:dyDescent="0.35">
      <c r="A196" s="46">
        <v>11</v>
      </c>
      <c r="B196" s="33">
        <v>20656</v>
      </c>
      <c r="C196" s="39" t="s">
        <v>742</v>
      </c>
      <c r="D196" s="59"/>
      <c r="E196" s="60"/>
      <c r="F196" s="60"/>
      <c r="G196" s="60"/>
    </row>
    <row r="197" spans="1:7" ht="18" customHeight="1" x14ac:dyDescent="0.35">
      <c r="A197" s="46">
        <v>12</v>
      </c>
      <c r="B197" s="37">
        <v>20657</v>
      </c>
      <c r="C197" s="39" t="s">
        <v>1023</v>
      </c>
      <c r="D197" s="59"/>
      <c r="E197" s="60"/>
      <c r="F197" s="60"/>
      <c r="G197" s="60"/>
    </row>
    <row r="198" spans="1:7" ht="18" customHeight="1" x14ac:dyDescent="0.35">
      <c r="A198" s="46">
        <v>13</v>
      </c>
      <c r="B198" s="33">
        <v>20658</v>
      </c>
      <c r="C198" s="39" t="s">
        <v>743</v>
      </c>
      <c r="D198" s="59"/>
      <c r="E198" s="60"/>
      <c r="F198" s="60"/>
      <c r="G198" s="60"/>
    </row>
    <row r="199" spans="1:7" ht="18" customHeight="1" x14ac:dyDescent="0.35">
      <c r="A199" s="46">
        <v>14</v>
      </c>
      <c r="B199" s="37">
        <v>20659</v>
      </c>
      <c r="C199" s="39" t="s">
        <v>723</v>
      </c>
      <c r="D199" s="59"/>
      <c r="E199" s="60"/>
      <c r="F199" s="60"/>
      <c r="G199" s="60"/>
    </row>
    <row r="200" spans="1:7" ht="18" customHeight="1" x14ac:dyDescent="0.35">
      <c r="A200" s="46">
        <v>15</v>
      </c>
      <c r="B200" s="33">
        <v>20660</v>
      </c>
      <c r="C200" s="39" t="s">
        <v>724</v>
      </c>
      <c r="D200" s="59"/>
      <c r="E200" s="60"/>
      <c r="F200" s="60"/>
      <c r="G200" s="60"/>
    </row>
    <row r="201" spans="1:7" ht="18" customHeight="1" x14ac:dyDescent="0.35">
      <c r="A201" s="46">
        <v>16</v>
      </c>
      <c r="B201" s="37">
        <v>20661</v>
      </c>
      <c r="C201" s="39" t="s">
        <v>725</v>
      </c>
      <c r="D201" s="59"/>
      <c r="E201" s="60"/>
      <c r="F201" s="60"/>
      <c r="G201" s="60"/>
    </row>
    <row r="202" spans="1:7" s="41" customFormat="1" ht="18" customHeight="1" x14ac:dyDescent="0.35">
      <c r="A202" s="37">
        <v>17</v>
      </c>
      <c r="B202" s="42">
        <v>20662</v>
      </c>
      <c r="C202" s="39" t="s">
        <v>726</v>
      </c>
      <c r="D202" s="42"/>
      <c r="E202" s="39"/>
      <c r="F202" s="39"/>
      <c r="G202" s="39"/>
    </row>
    <row r="203" spans="1:7" ht="18" customHeight="1" x14ac:dyDescent="0.35">
      <c r="A203" s="46">
        <v>18</v>
      </c>
      <c r="B203" s="42">
        <v>20664</v>
      </c>
      <c r="C203" s="39" t="s">
        <v>727</v>
      </c>
      <c r="D203" s="59"/>
      <c r="E203" s="60"/>
      <c r="F203" s="60"/>
      <c r="G203" s="60"/>
    </row>
    <row r="204" spans="1:7" ht="18" customHeight="1" x14ac:dyDescent="0.35">
      <c r="A204" s="46">
        <v>19</v>
      </c>
      <c r="B204" s="42">
        <v>20666</v>
      </c>
      <c r="C204" s="39" t="s">
        <v>745</v>
      </c>
      <c r="D204" s="59"/>
      <c r="E204" s="60"/>
      <c r="F204" s="60"/>
      <c r="G204" s="60"/>
    </row>
    <row r="205" spans="1:7" ht="18" customHeight="1" x14ac:dyDescent="0.35">
      <c r="A205" s="46">
        <v>20</v>
      </c>
      <c r="B205" s="37">
        <v>20667</v>
      </c>
      <c r="C205" s="39" t="s">
        <v>728</v>
      </c>
      <c r="D205" s="59"/>
      <c r="E205" s="60"/>
      <c r="F205" s="60"/>
      <c r="G205" s="60"/>
    </row>
    <row r="206" spans="1:7" ht="18" customHeight="1" x14ac:dyDescent="0.35">
      <c r="A206" s="46">
        <v>21</v>
      </c>
      <c r="B206" s="33">
        <v>20668</v>
      </c>
      <c r="C206" s="39" t="s">
        <v>729</v>
      </c>
      <c r="D206" s="59"/>
      <c r="E206" s="60"/>
      <c r="F206" s="60"/>
      <c r="G206" s="60"/>
    </row>
    <row r="207" spans="1:7" ht="18" customHeight="1" x14ac:dyDescent="0.35">
      <c r="A207" s="46">
        <v>22</v>
      </c>
      <c r="B207" s="37">
        <v>20669</v>
      </c>
      <c r="C207" s="38" t="s">
        <v>730</v>
      </c>
      <c r="D207" s="59"/>
      <c r="E207" s="60"/>
      <c r="F207" s="60"/>
      <c r="G207" s="60"/>
    </row>
    <row r="208" spans="1:7" ht="18" customHeight="1" x14ac:dyDescent="0.35">
      <c r="A208" s="46">
        <v>23</v>
      </c>
      <c r="B208" s="33">
        <v>20670</v>
      </c>
      <c r="C208" s="39" t="s">
        <v>731</v>
      </c>
      <c r="D208" s="59"/>
      <c r="E208" s="60"/>
      <c r="F208" s="60"/>
      <c r="G208" s="60"/>
    </row>
    <row r="209" spans="1:7" s="56" customFormat="1" ht="18" customHeight="1" x14ac:dyDescent="0.35">
      <c r="A209" s="46">
        <v>24</v>
      </c>
      <c r="B209" s="37">
        <v>20671</v>
      </c>
      <c r="C209" s="38" t="s">
        <v>732</v>
      </c>
      <c r="D209" s="57"/>
      <c r="E209" s="58"/>
      <c r="F209" s="58"/>
      <c r="G209" s="58"/>
    </row>
    <row r="210" spans="1:7" ht="18" customHeight="1" x14ac:dyDescent="0.35">
      <c r="A210" s="46">
        <v>25</v>
      </c>
      <c r="B210" s="33">
        <v>20672</v>
      </c>
      <c r="C210" s="38" t="s">
        <v>733</v>
      </c>
      <c r="D210" s="59"/>
      <c r="E210" s="60"/>
      <c r="F210" s="60"/>
      <c r="G210" s="60"/>
    </row>
    <row r="211" spans="1:7" ht="18" customHeight="1" x14ac:dyDescent="0.35">
      <c r="A211" s="46">
        <v>26</v>
      </c>
      <c r="B211" s="37">
        <v>20673</v>
      </c>
      <c r="C211" s="38" t="s">
        <v>734</v>
      </c>
      <c r="D211" s="59"/>
      <c r="E211" s="60"/>
      <c r="F211" s="60"/>
      <c r="G211" s="60"/>
    </row>
    <row r="212" spans="1:7" ht="18" customHeight="1" x14ac:dyDescent="0.35">
      <c r="A212" s="46">
        <v>27</v>
      </c>
      <c r="B212" s="33">
        <v>20674</v>
      </c>
      <c r="C212" s="39" t="s">
        <v>735</v>
      </c>
      <c r="D212" s="59"/>
      <c r="E212" s="60"/>
      <c r="F212" s="60"/>
      <c r="G212" s="60"/>
    </row>
    <row r="213" spans="1:7" ht="18" customHeight="1" x14ac:dyDescent="0.35">
      <c r="A213" s="46">
        <v>28</v>
      </c>
      <c r="B213" s="37">
        <v>20675</v>
      </c>
      <c r="C213" s="38" t="s">
        <v>736</v>
      </c>
      <c r="D213" s="59"/>
      <c r="E213" s="60"/>
      <c r="F213" s="60"/>
      <c r="G213" s="60"/>
    </row>
    <row r="214" spans="1:7" ht="18" customHeight="1" x14ac:dyDescent="0.35">
      <c r="A214" s="46">
        <v>29</v>
      </c>
      <c r="B214" s="33">
        <v>20676</v>
      </c>
      <c r="C214" s="39" t="s">
        <v>737</v>
      </c>
      <c r="D214" s="42"/>
      <c r="E214" s="39"/>
      <c r="F214" s="39"/>
      <c r="G214" s="39"/>
    </row>
    <row r="215" spans="1:7" ht="18" customHeight="1" x14ac:dyDescent="0.35">
      <c r="A215" s="46">
        <v>30</v>
      </c>
      <c r="B215" s="37">
        <v>20677</v>
      </c>
      <c r="C215" s="39" t="s">
        <v>738</v>
      </c>
      <c r="D215" s="42"/>
      <c r="E215" s="39"/>
      <c r="F215" s="39"/>
      <c r="G215" s="39"/>
    </row>
    <row r="216" spans="1:7" ht="18" customHeight="1" x14ac:dyDescent="0.35">
      <c r="A216" s="46">
        <v>31</v>
      </c>
      <c r="B216" s="42">
        <v>20678</v>
      </c>
      <c r="C216" s="39" t="s">
        <v>739</v>
      </c>
      <c r="D216" s="66"/>
      <c r="E216" s="39"/>
      <c r="F216" s="39"/>
      <c r="G216" s="39"/>
    </row>
    <row r="217" spans="1:7" ht="18" customHeight="1" x14ac:dyDescent="0.35">
      <c r="A217" s="46">
        <v>32</v>
      </c>
      <c r="B217" s="37">
        <v>20679</v>
      </c>
      <c r="C217" s="39" t="s">
        <v>746</v>
      </c>
      <c r="D217" s="66"/>
      <c r="E217" s="39"/>
      <c r="F217" s="39"/>
      <c r="G217" s="39"/>
    </row>
    <row r="218" spans="1:7" ht="18" customHeight="1" x14ac:dyDescent="0.35">
      <c r="A218" s="46">
        <v>33</v>
      </c>
      <c r="B218" s="37">
        <v>20681</v>
      </c>
      <c r="C218" s="38" t="s">
        <v>740</v>
      </c>
      <c r="D218" s="66"/>
      <c r="E218" s="39"/>
      <c r="F218" s="39"/>
      <c r="G218" s="39"/>
    </row>
    <row r="219" spans="1:7" ht="18" customHeight="1" x14ac:dyDescent="0.35">
      <c r="A219" s="46">
        <v>34</v>
      </c>
      <c r="B219" s="42">
        <v>20682</v>
      </c>
      <c r="C219" s="39" t="s">
        <v>741</v>
      </c>
      <c r="D219" s="67"/>
      <c r="E219" s="58"/>
      <c r="F219" s="58"/>
      <c r="G219" s="61"/>
    </row>
    <row r="220" spans="1:7" s="71" customFormat="1" ht="18" customHeight="1" x14ac:dyDescent="0.35">
      <c r="A220" s="46">
        <v>35</v>
      </c>
      <c r="B220" s="42">
        <v>20885</v>
      </c>
      <c r="C220" s="39" t="s">
        <v>1040</v>
      </c>
      <c r="D220" s="69"/>
      <c r="E220" s="70"/>
      <c r="F220" s="70"/>
      <c r="G220" s="70"/>
    </row>
    <row r="221" spans="1:7" s="71" customFormat="1" ht="18" customHeight="1" x14ac:dyDescent="0.35">
      <c r="A221" s="52"/>
      <c r="D221" s="68"/>
      <c r="E221" s="41"/>
      <c r="F221" s="41"/>
      <c r="G221" s="41"/>
    </row>
    <row r="222" spans="1:7" s="71" customFormat="1" ht="18" customHeight="1" x14ac:dyDescent="0.35">
      <c r="A222" s="52"/>
      <c r="D222" s="68"/>
      <c r="E222" s="41"/>
      <c r="F222" s="41"/>
      <c r="G222" s="41"/>
    </row>
    <row r="223" spans="1:7" s="71" customFormat="1" ht="18" customHeight="1" x14ac:dyDescent="0.35">
      <c r="A223" s="52"/>
      <c r="D223" s="72"/>
    </row>
    <row r="224" spans="1:7" s="71" customFormat="1" ht="18" customHeight="1" x14ac:dyDescent="0.35">
      <c r="A224" s="44"/>
      <c r="D224" s="72"/>
    </row>
    <row r="225" spans="1:7" s="71" customFormat="1" ht="18" customHeight="1" x14ac:dyDescent="0.35">
      <c r="A225" s="44"/>
      <c r="D225" s="72"/>
    </row>
    <row r="226" spans="1:7" ht="18" customHeight="1" x14ac:dyDescent="0.35">
      <c r="B226" s="211" t="s">
        <v>0</v>
      </c>
      <c r="C226" s="211"/>
      <c r="D226" s="211"/>
      <c r="E226" s="211"/>
      <c r="F226" s="211"/>
      <c r="G226" s="211"/>
    </row>
    <row r="227" spans="1:7" ht="18" customHeight="1" x14ac:dyDescent="0.35">
      <c r="B227" s="211" t="str">
        <f>CONCATENATE("รายชื่อนักเรียน  ",'สรุปจำนวน-นร.'!$B$2," ชั้นมัธยมศึกษาปีที่ 2/6")</f>
        <v>รายชื่อนักเรียน  ภาคเรียนที่ 1 ปีการศึกษา 2569 ชั้นมัธยมศึกษาปีที่ 2/6</v>
      </c>
      <c r="C227" s="211"/>
      <c r="D227" s="211"/>
      <c r="E227" s="211"/>
      <c r="F227" s="211"/>
      <c r="G227" s="211"/>
    </row>
    <row r="228" spans="1:7" ht="18" customHeight="1" x14ac:dyDescent="0.35">
      <c r="B228" s="211" t="str">
        <f>"ครูที่ปรึกษา : "&amp;ครูที่ปรึกษา!$D$21</f>
        <v>ครูที่ปรึกษา : 1. นางธรินรักษ์  ภูแซมแสง 2. นายกฤษณะ  วงมนตรี</v>
      </c>
      <c r="C228" s="211"/>
      <c r="D228" s="211"/>
      <c r="E228" s="211"/>
      <c r="F228" s="211"/>
      <c r="G228" s="211"/>
    </row>
    <row r="229" spans="1:7" ht="18" customHeight="1" x14ac:dyDescent="0.35">
      <c r="A229" s="33"/>
      <c r="B229" s="209" t="str" cm="1">
        <f t="array" ref="B229">"ชาย  " &amp; SUM(COUNTIF(C231:C270,{"นาย","เด็กชาย"}&amp;"*")) &amp; "  คน     หญิง  " &amp; SUM(COUNTIF(C231:C270,{"นางสาว","เด็กหญิง"}&amp;"*")) &amp; "  คน     รวม  " &amp; COUNTA(C231:C270) &amp; "  คน"</f>
        <v>ชาย  18  คน     หญิง  14  คน     รวม  32  คน</v>
      </c>
      <c r="C229" s="209"/>
      <c r="D229" s="209"/>
      <c r="E229" s="209"/>
      <c r="F229" s="209"/>
      <c r="G229" s="209"/>
    </row>
    <row r="230" spans="1:7" s="56" customFormat="1" ht="18" customHeight="1" x14ac:dyDescent="0.35">
      <c r="A230" s="37" t="s">
        <v>1</v>
      </c>
      <c r="B230" s="37" t="s">
        <v>2</v>
      </c>
      <c r="C230" s="37" t="s">
        <v>3</v>
      </c>
      <c r="D230" s="42"/>
      <c r="E230" s="39"/>
      <c r="F230" s="39"/>
      <c r="G230" s="39"/>
    </row>
    <row r="231" spans="1:7" s="56" customFormat="1" ht="18" customHeight="1" x14ac:dyDescent="0.35">
      <c r="A231" s="46">
        <v>1</v>
      </c>
      <c r="B231" s="81">
        <v>20211</v>
      </c>
      <c r="C231" s="82" t="s">
        <v>284</v>
      </c>
      <c r="D231" s="58"/>
      <c r="E231" s="58"/>
      <c r="F231" s="58"/>
      <c r="G231" s="58"/>
    </row>
    <row r="232" spans="1:7" s="56" customFormat="1" ht="18" customHeight="1" x14ac:dyDescent="0.35">
      <c r="A232" s="46">
        <v>2</v>
      </c>
      <c r="B232" s="81">
        <v>20219</v>
      </c>
      <c r="C232" s="82" t="s">
        <v>290</v>
      </c>
      <c r="D232" s="57"/>
      <c r="E232" s="58"/>
      <c r="F232" s="58"/>
      <c r="G232" s="58"/>
    </row>
    <row r="233" spans="1:7" ht="18" customHeight="1" x14ac:dyDescent="0.35">
      <c r="A233" s="46">
        <v>3</v>
      </c>
      <c r="B233" s="34">
        <v>20686</v>
      </c>
      <c r="C233" s="39" t="s">
        <v>747</v>
      </c>
      <c r="D233" s="57"/>
      <c r="E233" s="58"/>
      <c r="F233" s="58"/>
      <c r="G233" s="58"/>
    </row>
    <row r="234" spans="1:7" ht="18" customHeight="1" x14ac:dyDescent="0.35">
      <c r="A234" s="46">
        <v>4</v>
      </c>
      <c r="B234" s="34">
        <v>20687</v>
      </c>
      <c r="C234" s="39" t="s">
        <v>748</v>
      </c>
      <c r="D234" s="73"/>
      <c r="E234" s="70"/>
      <c r="F234" s="58"/>
      <c r="G234" s="58"/>
    </row>
    <row r="235" spans="1:7" ht="18" customHeight="1" x14ac:dyDescent="0.35">
      <c r="A235" s="37">
        <v>5</v>
      </c>
      <c r="B235" s="34">
        <v>20689</v>
      </c>
      <c r="C235" s="38" t="s">
        <v>749</v>
      </c>
      <c r="D235" s="42"/>
      <c r="E235" s="39"/>
      <c r="F235" s="39"/>
      <c r="G235" s="39"/>
    </row>
    <row r="236" spans="1:7" ht="18" customHeight="1" x14ac:dyDescent="0.35">
      <c r="A236" s="37">
        <v>6</v>
      </c>
      <c r="B236" s="34">
        <v>20690</v>
      </c>
      <c r="C236" s="38" t="s">
        <v>750</v>
      </c>
      <c r="D236" s="42"/>
      <c r="E236" s="39"/>
      <c r="F236" s="39"/>
      <c r="G236" s="39"/>
    </row>
    <row r="237" spans="1:7" s="185" customFormat="1" ht="18" customHeight="1" x14ac:dyDescent="0.35">
      <c r="A237" s="37">
        <v>7</v>
      </c>
      <c r="B237" s="34">
        <v>20691</v>
      </c>
      <c r="C237" s="39" t="s">
        <v>766</v>
      </c>
      <c r="D237" s="42"/>
      <c r="E237" s="39"/>
      <c r="F237" s="39"/>
      <c r="G237" s="39"/>
    </row>
    <row r="238" spans="1:7" s="185" customFormat="1" ht="18" customHeight="1" x14ac:dyDescent="0.35">
      <c r="A238" s="37">
        <v>8</v>
      </c>
      <c r="B238" s="37">
        <v>20692</v>
      </c>
      <c r="C238" s="38" t="s">
        <v>751</v>
      </c>
      <c r="D238" s="184"/>
      <c r="E238" s="184"/>
      <c r="F238" s="184"/>
      <c r="G238" s="184"/>
    </row>
    <row r="239" spans="1:7" ht="18" customHeight="1" x14ac:dyDescent="0.35">
      <c r="A239" s="37">
        <v>9</v>
      </c>
      <c r="B239" s="34">
        <v>20694</v>
      </c>
      <c r="C239" s="39" t="s">
        <v>767</v>
      </c>
      <c r="D239" s="42"/>
      <c r="E239" s="39"/>
      <c r="F239" s="39"/>
      <c r="G239" s="39"/>
    </row>
    <row r="240" spans="1:7" ht="18" customHeight="1" x14ac:dyDescent="0.35">
      <c r="A240" s="37">
        <v>10</v>
      </c>
      <c r="B240" s="34">
        <v>20695</v>
      </c>
      <c r="C240" s="39" t="s">
        <v>752</v>
      </c>
      <c r="D240" s="42"/>
      <c r="E240" s="39"/>
      <c r="F240" s="39"/>
      <c r="G240" s="39"/>
    </row>
    <row r="241" spans="1:7" ht="18" customHeight="1" x14ac:dyDescent="0.35">
      <c r="A241" s="37">
        <v>11</v>
      </c>
      <c r="B241" s="34">
        <v>20698</v>
      </c>
      <c r="C241" s="38" t="s">
        <v>753</v>
      </c>
      <c r="D241" s="42"/>
      <c r="E241" s="39"/>
      <c r="F241" s="39"/>
      <c r="G241" s="39"/>
    </row>
    <row r="242" spans="1:7" s="41" customFormat="1" ht="18" customHeight="1" x14ac:dyDescent="0.35">
      <c r="A242" s="37">
        <v>12</v>
      </c>
      <c r="B242" s="34">
        <v>20699</v>
      </c>
      <c r="C242" s="39" t="s">
        <v>754</v>
      </c>
      <c r="D242" s="42"/>
      <c r="E242" s="39"/>
      <c r="F242" s="39"/>
      <c r="G242" s="39"/>
    </row>
    <row r="243" spans="1:7" ht="18" customHeight="1" x14ac:dyDescent="0.35">
      <c r="A243" s="37">
        <v>13</v>
      </c>
      <c r="B243" s="34">
        <v>20700</v>
      </c>
      <c r="C243" s="38" t="s">
        <v>755</v>
      </c>
      <c r="D243" s="42"/>
      <c r="E243" s="39"/>
      <c r="F243" s="39"/>
      <c r="G243" s="39"/>
    </row>
    <row r="244" spans="1:7" ht="18" customHeight="1" x14ac:dyDescent="0.35">
      <c r="A244" s="37">
        <v>14</v>
      </c>
      <c r="B244" s="34">
        <v>20703</v>
      </c>
      <c r="C244" s="39" t="s">
        <v>757</v>
      </c>
      <c r="D244" s="42"/>
      <c r="E244" s="39"/>
      <c r="F244" s="39"/>
      <c r="G244" s="39"/>
    </row>
    <row r="245" spans="1:7" ht="18" customHeight="1" x14ac:dyDescent="0.35">
      <c r="A245" s="37">
        <v>15</v>
      </c>
      <c r="B245" s="34">
        <v>20704</v>
      </c>
      <c r="C245" s="39" t="s">
        <v>768</v>
      </c>
      <c r="D245" s="42"/>
      <c r="E245" s="39"/>
      <c r="F245" s="39"/>
      <c r="G245" s="39"/>
    </row>
    <row r="246" spans="1:7" ht="18" customHeight="1" x14ac:dyDescent="0.35">
      <c r="A246" s="37">
        <v>16</v>
      </c>
      <c r="B246" s="34">
        <v>20705</v>
      </c>
      <c r="C246" s="38" t="s">
        <v>1018</v>
      </c>
      <c r="D246" s="42"/>
      <c r="E246" s="39"/>
      <c r="F246" s="39"/>
      <c r="G246" s="39"/>
    </row>
    <row r="247" spans="1:7" ht="18" customHeight="1" x14ac:dyDescent="0.35">
      <c r="A247" s="37">
        <v>17</v>
      </c>
      <c r="B247" s="34">
        <v>20706</v>
      </c>
      <c r="C247" s="39" t="s">
        <v>758</v>
      </c>
      <c r="D247" s="42"/>
      <c r="E247" s="39"/>
      <c r="F247" s="39"/>
      <c r="G247" s="39"/>
    </row>
    <row r="248" spans="1:7" ht="18" customHeight="1" x14ac:dyDescent="0.35">
      <c r="A248" s="37">
        <v>18</v>
      </c>
      <c r="B248" s="34">
        <v>20707</v>
      </c>
      <c r="C248" s="39" t="s">
        <v>759</v>
      </c>
      <c r="D248" s="42"/>
      <c r="E248" s="39"/>
      <c r="F248" s="39"/>
      <c r="G248" s="39"/>
    </row>
    <row r="249" spans="1:7" ht="18" customHeight="1" x14ac:dyDescent="0.35">
      <c r="A249" s="37">
        <v>19</v>
      </c>
      <c r="B249" s="34">
        <v>20708</v>
      </c>
      <c r="C249" s="39" t="s">
        <v>760</v>
      </c>
      <c r="D249" s="42"/>
      <c r="E249" s="39"/>
      <c r="F249" s="39"/>
      <c r="G249" s="39"/>
    </row>
    <row r="250" spans="1:7" ht="18" customHeight="1" x14ac:dyDescent="0.35">
      <c r="A250" s="37">
        <v>20</v>
      </c>
      <c r="B250" s="34">
        <v>20709</v>
      </c>
      <c r="C250" s="39" t="s">
        <v>769</v>
      </c>
      <c r="D250" s="42"/>
      <c r="E250" s="39"/>
      <c r="F250" s="39"/>
      <c r="G250" s="39"/>
    </row>
    <row r="251" spans="1:7" ht="18" customHeight="1" x14ac:dyDescent="0.35">
      <c r="A251" s="37">
        <v>21</v>
      </c>
      <c r="B251" s="74">
        <v>20710</v>
      </c>
      <c r="C251" s="75" t="s">
        <v>761</v>
      </c>
      <c r="D251" s="42"/>
      <c r="E251" s="39"/>
      <c r="F251" s="39"/>
      <c r="G251" s="39"/>
    </row>
    <row r="252" spans="1:7" ht="18" customHeight="1" x14ac:dyDescent="0.35">
      <c r="A252" s="37">
        <v>22</v>
      </c>
      <c r="B252" s="34">
        <v>20713</v>
      </c>
      <c r="C252" s="39" t="s">
        <v>762</v>
      </c>
      <c r="D252" s="42"/>
      <c r="E252" s="39"/>
      <c r="F252" s="39"/>
      <c r="G252" s="39"/>
    </row>
    <row r="253" spans="1:7" ht="18" customHeight="1" x14ac:dyDescent="0.35">
      <c r="A253" s="37">
        <v>23</v>
      </c>
      <c r="B253" s="34">
        <v>20715</v>
      </c>
      <c r="C253" s="38" t="s">
        <v>763</v>
      </c>
      <c r="D253" s="42"/>
      <c r="E253" s="39"/>
      <c r="F253" s="39"/>
      <c r="G253" s="39"/>
    </row>
    <row r="254" spans="1:7" ht="18" customHeight="1" x14ac:dyDescent="0.35">
      <c r="A254" s="37">
        <v>24</v>
      </c>
      <c r="B254" s="34">
        <v>20716</v>
      </c>
      <c r="C254" s="38" t="s">
        <v>764</v>
      </c>
      <c r="D254" s="42"/>
      <c r="E254" s="39"/>
      <c r="F254" s="39"/>
      <c r="G254" s="39"/>
    </row>
    <row r="255" spans="1:7" ht="18" customHeight="1" x14ac:dyDescent="0.35">
      <c r="A255" s="37">
        <v>25</v>
      </c>
      <c r="B255" s="34">
        <v>20717</v>
      </c>
      <c r="C255" s="39" t="s">
        <v>765</v>
      </c>
      <c r="D255" s="42"/>
      <c r="E255" s="39"/>
      <c r="F255" s="39"/>
      <c r="G255" s="39"/>
    </row>
    <row r="256" spans="1:7" ht="18" customHeight="1" x14ac:dyDescent="0.35">
      <c r="A256" s="37">
        <v>26</v>
      </c>
      <c r="B256" s="34">
        <v>20718</v>
      </c>
      <c r="C256" s="36" t="s">
        <v>771</v>
      </c>
      <c r="D256" s="42"/>
      <c r="E256" s="39"/>
      <c r="F256" s="39"/>
      <c r="G256" s="39"/>
    </row>
    <row r="257" spans="1:7" ht="18" customHeight="1" x14ac:dyDescent="0.35">
      <c r="A257" s="37">
        <v>27</v>
      </c>
      <c r="B257" s="34">
        <v>20719</v>
      </c>
      <c r="C257" s="39" t="s">
        <v>770</v>
      </c>
      <c r="D257" s="42"/>
      <c r="E257" s="39"/>
      <c r="F257" s="39"/>
      <c r="G257" s="39"/>
    </row>
    <row r="258" spans="1:7" s="41" customFormat="1" ht="18" customHeight="1" x14ac:dyDescent="0.35">
      <c r="A258" s="37">
        <v>28</v>
      </c>
      <c r="B258" s="42">
        <v>20889</v>
      </c>
      <c r="C258" s="39" t="s">
        <v>1011</v>
      </c>
      <c r="D258" s="42"/>
      <c r="E258" s="39"/>
      <c r="F258" s="39"/>
      <c r="G258" s="39"/>
    </row>
    <row r="259" spans="1:7" ht="18" customHeight="1" x14ac:dyDescent="0.35">
      <c r="A259" s="37">
        <v>29</v>
      </c>
      <c r="B259" s="35">
        <v>20911</v>
      </c>
      <c r="C259" s="36" t="s">
        <v>1056</v>
      </c>
      <c r="D259" s="42"/>
      <c r="E259" s="39"/>
      <c r="F259" s="39"/>
      <c r="G259" s="39"/>
    </row>
    <row r="260" spans="1:7" ht="18" customHeight="1" x14ac:dyDescent="0.35">
      <c r="A260" s="37">
        <v>30</v>
      </c>
      <c r="B260" s="35">
        <v>20918</v>
      </c>
      <c r="C260" s="36" t="s">
        <v>1065</v>
      </c>
      <c r="D260" s="42"/>
      <c r="E260" s="39"/>
      <c r="F260" s="39"/>
      <c r="G260" s="39"/>
    </row>
    <row r="261" spans="1:7" ht="18" customHeight="1" x14ac:dyDescent="0.35">
      <c r="A261" s="37">
        <v>31</v>
      </c>
      <c r="B261" s="35">
        <v>20920</v>
      </c>
      <c r="C261" s="36" t="s">
        <v>1070</v>
      </c>
      <c r="D261" s="42"/>
      <c r="E261" s="39"/>
      <c r="F261" s="39"/>
      <c r="G261" s="39"/>
    </row>
    <row r="262" spans="1:7" ht="18" customHeight="1" x14ac:dyDescent="0.35">
      <c r="A262" s="37">
        <v>32</v>
      </c>
      <c r="B262" s="35">
        <v>21229</v>
      </c>
      <c r="C262" s="36" t="s">
        <v>1494</v>
      </c>
      <c r="D262" s="42"/>
      <c r="E262" s="39"/>
      <c r="F262" s="39"/>
      <c r="G262" s="39"/>
    </row>
    <row r="263" spans="1:7" ht="18" customHeight="1" x14ac:dyDescent="0.35">
      <c r="A263" s="44"/>
      <c r="D263" s="33"/>
      <c r="E263" s="41"/>
      <c r="F263" s="41"/>
      <c r="G263" s="41"/>
    </row>
    <row r="264" spans="1:7" ht="18" customHeight="1" x14ac:dyDescent="0.35">
      <c r="A264" s="44"/>
      <c r="D264" s="77"/>
      <c r="E264" s="56"/>
      <c r="F264" s="56"/>
      <c r="G264" s="63"/>
    </row>
    <row r="265" spans="1:7" ht="18" customHeight="1" x14ac:dyDescent="0.35">
      <c r="A265" s="44"/>
    </row>
    <row r="266" spans="1:7" ht="18" customHeight="1" x14ac:dyDescent="0.35">
      <c r="A266" s="44"/>
    </row>
    <row r="267" spans="1:7" ht="18" customHeight="1" x14ac:dyDescent="0.35">
      <c r="A267" s="44"/>
    </row>
    <row r="268" spans="1:7" ht="18" customHeight="1" x14ac:dyDescent="0.35">
      <c r="A268" s="44"/>
    </row>
    <row r="269" spans="1:7" ht="18" customHeight="1" x14ac:dyDescent="0.35">
      <c r="A269" s="44"/>
    </row>
    <row r="270" spans="1:7" ht="18" customHeight="1" x14ac:dyDescent="0.35">
      <c r="A270" s="44"/>
    </row>
    <row r="271" spans="1:7" ht="18" customHeight="1" x14ac:dyDescent="0.35">
      <c r="B271" s="211" t="s">
        <v>0</v>
      </c>
      <c r="C271" s="211"/>
      <c r="D271" s="211"/>
      <c r="E271" s="211"/>
      <c r="F271" s="211"/>
      <c r="G271" s="211"/>
    </row>
    <row r="272" spans="1:7" ht="18" customHeight="1" x14ac:dyDescent="0.35">
      <c r="B272" s="211" t="str">
        <f>CONCATENATE("รายชื่อนักเรียน  ",'สรุปจำนวน-นร.'!$B$2," ชั้นมัธยมศึกษาปีที่ 2/7")</f>
        <v>รายชื่อนักเรียน  ภาคเรียนที่ 1 ปีการศึกษา 2569 ชั้นมัธยมศึกษาปีที่ 2/7</v>
      </c>
      <c r="C272" s="211"/>
      <c r="D272" s="211"/>
      <c r="E272" s="211"/>
      <c r="F272" s="211"/>
      <c r="G272" s="211"/>
    </row>
    <row r="273" spans="1:7" ht="18" customHeight="1" x14ac:dyDescent="0.35">
      <c r="B273" s="211" t="str">
        <f>"ครูที่ปรึกษา : "&amp;ครูที่ปรึกษา!$D$22</f>
        <v xml:space="preserve">ครูที่ปรึกษา : 1. นางสาวอรทัย  ธารแผ้ว  2. นายทรงวุฒิ คำสงค์  </v>
      </c>
      <c r="C273" s="211"/>
      <c r="D273" s="211"/>
      <c r="E273" s="211"/>
      <c r="F273" s="211"/>
      <c r="G273" s="211"/>
    </row>
    <row r="274" spans="1:7" ht="18" customHeight="1" x14ac:dyDescent="0.35">
      <c r="A274" s="33"/>
      <c r="B274" s="209" t="str" cm="1">
        <f t="array" ref="B274">"ชาย  " &amp; SUM(COUNTIF(C276:C315,{"นาย","เด็กชาย"}&amp;"*")) &amp; "  คน     หญิง  " &amp; SUM(COUNTIF(C276:C315,{"นางสาว","เด็กหญิง"}&amp;"*")) &amp; "  คน     รวม  " &amp; COUNTA(C276:C315) &amp; "  คน"</f>
        <v>ชาย  16  คน     หญิง  14  คน     รวม  30  คน</v>
      </c>
      <c r="C274" s="209"/>
      <c r="D274" s="209"/>
      <c r="E274" s="209"/>
      <c r="F274" s="209"/>
      <c r="G274" s="209"/>
    </row>
    <row r="275" spans="1:7" s="56" customFormat="1" ht="18" customHeight="1" x14ac:dyDescent="0.35">
      <c r="A275" s="37" t="s">
        <v>1</v>
      </c>
      <c r="B275" s="37" t="s">
        <v>2</v>
      </c>
      <c r="C275" s="37" t="s">
        <v>3</v>
      </c>
      <c r="D275" s="42"/>
      <c r="E275" s="39"/>
      <c r="F275" s="39"/>
      <c r="G275" s="39"/>
    </row>
    <row r="276" spans="1:7" s="56" customFormat="1" ht="18" customHeight="1" x14ac:dyDescent="0.35">
      <c r="A276" s="81">
        <v>1</v>
      </c>
      <c r="B276" s="81">
        <v>20269</v>
      </c>
      <c r="C276" s="82" t="s">
        <v>322</v>
      </c>
      <c r="D276" s="58"/>
      <c r="E276" s="58"/>
      <c r="F276" s="58"/>
      <c r="G276" s="58"/>
    </row>
    <row r="277" spans="1:7" s="56" customFormat="1" ht="18" customHeight="1" x14ac:dyDescent="0.35">
      <c r="A277" s="81">
        <v>2</v>
      </c>
      <c r="B277" s="81">
        <v>20272</v>
      </c>
      <c r="C277" s="82" t="s">
        <v>324</v>
      </c>
      <c r="D277" s="58"/>
      <c r="E277" s="58"/>
      <c r="F277" s="58"/>
      <c r="G277" s="58"/>
    </row>
    <row r="278" spans="1:7" s="56" customFormat="1" ht="18" customHeight="1" x14ac:dyDescent="0.35">
      <c r="A278" s="81">
        <v>3</v>
      </c>
      <c r="B278" s="81">
        <v>20273</v>
      </c>
      <c r="C278" s="82" t="s">
        <v>325</v>
      </c>
      <c r="D278" s="58"/>
      <c r="E278" s="58"/>
      <c r="F278" s="58"/>
      <c r="G278" s="58"/>
    </row>
    <row r="279" spans="1:7" s="56" customFormat="1" ht="18" customHeight="1" x14ac:dyDescent="0.35">
      <c r="A279" s="46">
        <v>4</v>
      </c>
      <c r="B279" s="34">
        <v>20720</v>
      </c>
      <c r="C279" s="38" t="s">
        <v>772</v>
      </c>
      <c r="D279" s="57"/>
      <c r="E279" s="58"/>
      <c r="F279" s="58"/>
      <c r="G279" s="58"/>
    </row>
    <row r="280" spans="1:7" s="56" customFormat="1" ht="18" customHeight="1" x14ac:dyDescent="0.35">
      <c r="A280" s="46">
        <v>5</v>
      </c>
      <c r="B280" s="34">
        <v>20721</v>
      </c>
      <c r="C280" s="39" t="s">
        <v>773</v>
      </c>
      <c r="D280" s="57"/>
      <c r="E280" s="58"/>
      <c r="F280" s="58"/>
      <c r="G280" s="58"/>
    </row>
    <row r="281" spans="1:7" ht="18" customHeight="1" x14ac:dyDescent="0.35">
      <c r="A281" s="46">
        <v>6</v>
      </c>
      <c r="B281" s="34">
        <v>20723</v>
      </c>
      <c r="C281" s="38" t="s">
        <v>774</v>
      </c>
      <c r="D281" s="57"/>
      <c r="E281" s="58"/>
      <c r="F281" s="58"/>
      <c r="G281" s="58"/>
    </row>
    <row r="282" spans="1:7" ht="18" customHeight="1" x14ac:dyDescent="0.35">
      <c r="A282" s="37">
        <v>7</v>
      </c>
      <c r="B282" s="34">
        <v>20724</v>
      </c>
      <c r="C282" s="39" t="s">
        <v>796</v>
      </c>
      <c r="D282" s="57"/>
      <c r="E282" s="58"/>
      <c r="F282" s="58"/>
      <c r="G282" s="58"/>
    </row>
    <row r="283" spans="1:7" ht="18" customHeight="1" x14ac:dyDescent="0.35">
      <c r="A283" s="37">
        <v>8</v>
      </c>
      <c r="B283" s="34">
        <v>20725</v>
      </c>
      <c r="C283" s="39" t="s">
        <v>775</v>
      </c>
      <c r="D283" s="57"/>
      <c r="E283" s="58"/>
      <c r="F283" s="58"/>
      <c r="G283" s="58"/>
    </row>
    <row r="284" spans="1:7" ht="18" customHeight="1" x14ac:dyDescent="0.35">
      <c r="A284" s="37">
        <v>9</v>
      </c>
      <c r="B284" s="34">
        <v>20726</v>
      </c>
      <c r="C284" s="39" t="s">
        <v>776</v>
      </c>
      <c r="D284" s="35"/>
      <c r="E284" s="58"/>
      <c r="F284" s="58"/>
      <c r="G284" s="58"/>
    </row>
    <row r="285" spans="1:7" ht="18" customHeight="1" x14ac:dyDescent="0.35">
      <c r="A285" s="37">
        <v>10</v>
      </c>
      <c r="B285" s="34">
        <v>20727</v>
      </c>
      <c r="C285" s="39" t="s">
        <v>797</v>
      </c>
      <c r="D285" s="42"/>
      <c r="E285" s="39"/>
      <c r="F285" s="39"/>
      <c r="G285" s="39"/>
    </row>
    <row r="286" spans="1:7" ht="18" customHeight="1" x14ac:dyDescent="0.35">
      <c r="A286" s="37">
        <v>11</v>
      </c>
      <c r="B286" s="34">
        <v>20728</v>
      </c>
      <c r="C286" s="39" t="s">
        <v>777</v>
      </c>
      <c r="D286" s="42"/>
      <c r="E286" s="39"/>
      <c r="F286" s="39"/>
      <c r="G286" s="39"/>
    </row>
    <row r="287" spans="1:7" ht="18" customHeight="1" x14ac:dyDescent="0.35">
      <c r="A287" s="37">
        <v>12</v>
      </c>
      <c r="B287" s="34">
        <v>20729</v>
      </c>
      <c r="C287" s="39" t="s">
        <v>778</v>
      </c>
      <c r="D287" s="42"/>
      <c r="E287" s="39"/>
      <c r="F287" s="39"/>
      <c r="G287" s="39"/>
    </row>
    <row r="288" spans="1:7" s="56" customFormat="1" ht="18" customHeight="1" x14ac:dyDescent="0.35">
      <c r="A288" s="37">
        <v>13</v>
      </c>
      <c r="B288" s="34">
        <v>20730</v>
      </c>
      <c r="C288" s="38" t="s">
        <v>779</v>
      </c>
      <c r="D288" s="42"/>
      <c r="E288" s="39"/>
      <c r="F288" s="39"/>
      <c r="G288" s="39"/>
    </row>
    <row r="289" spans="1:9" ht="18" customHeight="1" x14ac:dyDescent="0.35">
      <c r="A289" s="37">
        <v>14</v>
      </c>
      <c r="B289" s="34">
        <v>20731</v>
      </c>
      <c r="C289" s="39" t="s">
        <v>798</v>
      </c>
      <c r="D289" s="42"/>
      <c r="E289" s="39"/>
      <c r="F289" s="39"/>
      <c r="G289" s="39"/>
    </row>
    <row r="290" spans="1:9" ht="18" customHeight="1" x14ac:dyDescent="0.35">
      <c r="A290" s="37">
        <v>15</v>
      </c>
      <c r="B290" s="34">
        <v>20733</v>
      </c>
      <c r="C290" s="39" t="s">
        <v>781</v>
      </c>
      <c r="D290" s="42"/>
      <c r="E290" s="39"/>
      <c r="F290" s="39"/>
      <c r="G290" s="39"/>
    </row>
    <row r="291" spans="1:9" ht="18" customHeight="1" x14ac:dyDescent="0.35">
      <c r="A291" s="37">
        <v>16</v>
      </c>
      <c r="B291" s="34">
        <v>20734</v>
      </c>
      <c r="C291" s="39" t="s">
        <v>799</v>
      </c>
      <c r="D291" s="42"/>
      <c r="E291" s="39"/>
      <c r="F291" s="39"/>
      <c r="G291" s="39"/>
    </row>
    <row r="292" spans="1:9" s="185" customFormat="1" ht="18" customHeight="1" x14ac:dyDescent="0.35">
      <c r="A292" s="37">
        <v>17</v>
      </c>
      <c r="B292" s="34">
        <v>20736</v>
      </c>
      <c r="C292" s="38" t="s">
        <v>782</v>
      </c>
      <c r="D292" s="42"/>
      <c r="E292" s="39"/>
      <c r="F292" s="39"/>
      <c r="G292" s="39"/>
    </row>
    <row r="293" spans="1:9" ht="18" customHeight="1" x14ac:dyDescent="0.35">
      <c r="A293" s="37">
        <v>18</v>
      </c>
      <c r="B293" s="34">
        <v>20737</v>
      </c>
      <c r="C293" s="39" t="s">
        <v>783</v>
      </c>
      <c r="D293" s="42"/>
      <c r="E293" s="39"/>
      <c r="F293" s="39"/>
      <c r="G293" s="39"/>
    </row>
    <row r="294" spans="1:9" ht="18" customHeight="1" x14ac:dyDescent="0.35">
      <c r="A294" s="37">
        <v>19</v>
      </c>
      <c r="B294" s="34">
        <v>20738</v>
      </c>
      <c r="C294" s="39" t="s">
        <v>784</v>
      </c>
      <c r="D294" s="42"/>
      <c r="E294" s="39"/>
      <c r="F294" s="39"/>
      <c r="G294" s="39"/>
    </row>
    <row r="295" spans="1:9" ht="18" customHeight="1" x14ac:dyDescent="0.35">
      <c r="A295" s="37">
        <v>20</v>
      </c>
      <c r="B295" s="34">
        <v>20742</v>
      </c>
      <c r="C295" s="39" t="s">
        <v>786</v>
      </c>
      <c r="D295" s="184"/>
      <c r="E295" s="184"/>
      <c r="F295" s="184"/>
      <c r="G295" s="184"/>
    </row>
    <row r="296" spans="1:9" ht="18" customHeight="1" x14ac:dyDescent="0.35">
      <c r="A296" s="37">
        <v>21</v>
      </c>
      <c r="B296" s="34">
        <v>20743</v>
      </c>
      <c r="C296" s="39" t="s">
        <v>787</v>
      </c>
      <c r="D296" s="42"/>
      <c r="E296" s="39"/>
      <c r="F296" s="39"/>
      <c r="G296" s="39"/>
    </row>
    <row r="297" spans="1:9" ht="18" customHeight="1" x14ac:dyDescent="0.35">
      <c r="A297" s="37">
        <v>22</v>
      </c>
      <c r="B297" s="34">
        <v>20744</v>
      </c>
      <c r="C297" s="38" t="s">
        <v>788</v>
      </c>
      <c r="D297" s="42"/>
      <c r="E297" s="39"/>
      <c r="F297" s="39"/>
      <c r="G297" s="39"/>
    </row>
    <row r="298" spans="1:9" ht="18" customHeight="1" x14ac:dyDescent="0.35">
      <c r="A298" s="37">
        <v>23</v>
      </c>
      <c r="B298" s="34">
        <v>20745</v>
      </c>
      <c r="C298" s="39" t="s">
        <v>789</v>
      </c>
      <c r="D298" s="42"/>
      <c r="E298" s="39"/>
      <c r="F298" s="39"/>
      <c r="G298" s="39"/>
    </row>
    <row r="299" spans="1:9" ht="18" customHeight="1" x14ac:dyDescent="0.35">
      <c r="A299" s="37">
        <v>24</v>
      </c>
      <c r="B299" s="34">
        <v>20746</v>
      </c>
      <c r="C299" s="38" t="s">
        <v>790</v>
      </c>
      <c r="D299" s="42"/>
      <c r="E299" s="39"/>
      <c r="F299" s="39"/>
      <c r="G299" s="39"/>
    </row>
    <row r="300" spans="1:9" ht="18" customHeight="1" x14ac:dyDescent="0.35">
      <c r="A300" s="37">
        <v>25</v>
      </c>
      <c r="B300" s="34">
        <v>20747</v>
      </c>
      <c r="C300" s="39" t="s">
        <v>791</v>
      </c>
      <c r="D300" s="42"/>
      <c r="E300" s="39"/>
      <c r="F300" s="39"/>
      <c r="G300" s="39"/>
    </row>
    <row r="301" spans="1:9" ht="18" customHeight="1" x14ac:dyDescent="0.35">
      <c r="A301" s="37">
        <v>26</v>
      </c>
      <c r="B301" s="34">
        <v>20748</v>
      </c>
      <c r="C301" s="38" t="s">
        <v>792</v>
      </c>
      <c r="D301" s="42"/>
      <c r="E301" s="39"/>
      <c r="F301" s="39"/>
      <c r="G301" s="39"/>
      <c r="I301" s="32" t="s">
        <v>41</v>
      </c>
    </row>
    <row r="302" spans="1:9" ht="18" customHeight="1" x14ac:dyDescent="0.35">
      <c r="A302" s="37">
        <v>27</v>
      </c>
      <c r="B302" s="34">
        <v>20749</v>
      </c>
      <c r="C302" s="39" t="s">
        <v>793</v>
      </c>
      <c r="D302" s="42"/>
      <c r="E302" s="39"/>
      <c r="F302" s="39"/>
      <c r="G302" s="39"/>
    </row>
    <row r="303" spans="1:9" ht="18" customHeight="1" x14ac:dyDescent="0.35">
      <c r="A303" s="37">
        <v>28</v>
      </c>
      <c r="B303" s="34">
        <v>20750</v>
      </c>
      <c r="C303" s="38" t="s">
        <v>794</v>
      </c>
      <c r="D303" s="42"/>
      <c r="E303" s="39"/>
      <c r="F303" s="39"/>
      <c r="G303" s="39"/>
    </row>
    <row r="304" spans="1:9" ht="18" customHeight="1" x14ac:dyDescent="0.35">
      <c r="A304" s="37">
        <v>29</v>
      </c>
      <c r="B304" s="34">
        <v>20752</v>
      </c>
      <c r="C304" s="39" t="s">
        <v>801</v>
      </c>
      <c r="D304" s="42"/>
      <c r="E304" s="39"/>
      <c r="F304" s="39"/>
      <c r="G304" s="39"/>
    </row>
    <row r="305" spans="1:7" ht="18" customHeight="1" x14ac:dyDescent="0.35">
      <c r="A305" s="37">
        <v>30</v>
      </c>
      <c r="B305" s="34">
        <v>20753</v>
      </c>
      <c r="C305" s="39" t="s">
        <v>795</v>
      </c>
      <c r="D305" s="42"/>
      <c r="E305" s="39"/>
      <c r="F305" s="39"/>
      <c r="G305" s="39"/>
    </row>
    <row r="306" spans="1:7" ht="18" customHeight="1" x14ac:dyDescent="0.35">
      <c r="A306" s="44"/>
      <c r="D306" s="33"/>
      <c r="E306" s="41"/>
      <c r="F306" s="41"/>
      <c r="G306" s="53"/>
    </row>
    <row r="307" spans="1:7" ht="18" customHeight="1" x14ac:dyDescent="0.35">
      <c r="A307" s="44"/>
      <c r="D307" s="33"/>
      <c r="E307" s="41"/>
      <c r="F307" s="41"/>
      <c r="G307" s="53"/>
    </row>
    <row r="308" spans="1:7" ht="18" customHeight="1" x14ac:dyDescent="0.35">
      <c r="A308" s="44"/>
      <c r="D308" s="33"/>
      <c r="E308" s="41"/>
      <c r="F308" s="41"/>
      <c r="G308" s="41"/>
    </row>
    <row r="309" spans="1:7" s="41" customFormat="1" ht="18" customHeight="1" x14ac:dyDescent="0.35">
      <c r="A309" s="44"/>
      <c r="D309" s="68"/>
      <c r="G309" s="53"/>
    </row>
    <row r="310" spans="1:7" ht="18" customHeight="1" x14ac:dyDescent="0.35">
      <c r="A310" s="44"/>
      <c r="D310" s="31"/>
    </row>
    <row r="311" spans="1:7" ht="18" customHeight="1" x14ac:dyDescent="0.35">
      <c r="A311" s="44"/>
      <c r="D311" s="31"/>
    </row>
    <row r="312" spans="1:7" ht="18" customHeight="1" x14ac:dyDescent="0.35">
      <c r="A312" s="44"/>
      <c r="D312" s="68"/>
      <c r="E312" s="41"/>
      <c r="F312" s="41"/>
      <c r="G312" s="41"/>
    </row>
    <row r="313" spans="1:7" ht="18" customHeight="1" x14ac:dyDescent="0.35">
      <c r="A313" s="44"/>
      <c r="D313" s="68"/>
      <c r="E313" s="41"/>
      <c r="F313" s="41"/>
      <c r="G313" s="41"/>
    </row>
    <row r="314" spans="1:7" ht="18" customHeight="1" x14ac:dyDescent="0.35">
      <c r="A314" s="44"/>
      <c r="D314" s="68"/>
      <c r="E314" s="41"/>
      <c r="F314" s="41"/>
      <c r="G314" s="41"/>
    </row>
    <row r="315" spans="1:7" ht="18" customHeight="1" x14ac:dyDescent="0.35">
      <c r="A315" s="44"/>
      <c r="D315" s="68"/>
      <c r="E315" s="41"/>
      <c r="F315" s="41"/>
      <c r="G315" s="41"/>
    </row>
    <row r="316" spans="1:7" ht="18" customHeight="1" x14ac:dyDescent="0.35">
      <c r="B316" s="211" t="s">
        <v>0</v>
      </c>
      <c r="C316" s="211"/>
      <c r="D316" s="211"/>
      <c r="E316" s="211"/>
      <c r="F316" s="211"/>
      <c r="G316" s="211"/>
    </row>
    <row r="317" spans="1:7" ht="18" customHeight="1" x14ac:dyDescent="0.35">
      <c r="B317" s="211" t="str">
        <f>CONCATENATE("รายชื่อนักเรียน  ",'สรุปจำนวน-นร.'!$B$2," ชั้นมัธยมศึกษาปีที่ 2/8")</f>
        <v>รายชื่อนักเรียน  ภาคเรียนที่ 1 ปีการศึกษา 2569 ชั้นมัธยมศึกษาปีที่ 2/8</v>
      </c>
      <c r="C317" s="211"/>
      <c r="D317" s="211"/>
      <c r="E317" s="211"/>
      <c r="F317" s="211"/>
      <c r="G317" s="211"/>
    </row>
    <row r="318" spans="1:7" ht="18" customHeight="1" x14ac:dyDescent="0.35">
      <c r="B318" s="211" t="str">
        <f>"ครูที่ปรึกษา : "&amp;ครูที่ปรึกษา!$D$23</f>
        <v xml:space="preserve">ครูที่ปรึกษา : 1. นางสุภาภรณ์  มณีศิลป์ 2. นางปาริชาติ  ศิลาทะเล  </v>
      </c>
      <c r="C318" s="211"/>
      <c r="D318" s="211"/>
      <c r="E318" s="211"/>
      <c r="F318" s="211"/>
      <c r="G318" s="211"/>
    </row>
    <row r="319" spans="1:7" ht="18" customHeight="1" x14ac:dyDescent="0.35">
      <c r="A319" s="33"/>
      <c r="B319" s="209" t="str" cm="1">
        <f t="array" ref="B319">"ชาย  " &amp; SUM(COUNTIF(C321:C360,{"นาย","เด็กชาย"}&amp;"*")) &amp; "  คน     หญิง  " &amp; SUM(COUNTIF(C321:C360,{"นางสาว","เด็กหญิง"}&amp;"*")) &amp; "  คน     รวม  " &amp; COUNTA(C321:C360) &amp; "  คน"</f>
        <v>ชาย  13  คน     หญิง  15  คน     รวม  28  คน</v>
      </c>
      <c r="C319" s="209"/>
      <c r="D319" s="209"/>
      <c r="E319" s="209"/>
      <c r="F319" s="209"/>
      <c r="G319" s="209"/>
    </row>
    <row r="320" spans="1:7" s="56" customFormat="1" ht="18" customHeight="1" x14ac:dyDescent="0.35">
      <c r="A320" s="34" t="s">
        <v>1</v>
      </c>
      <c r="B320" s="34" t="s">
        <v>2</v>
      </c>
      <c r="C320" s="34" t="s">
        <v>3</v>
      </c>
      <c r="D320" s="35"/>
      <c r="E320" s="36"/>
      <c r="F320" s="36"/>
      <c r="G320" s="36"/>
    </row>
    <row r="321" spans="1:7" s="56" customFormat="1" ht="18" customHeight="1" x14ac:dyDescent="0.35">
      <c r="A321" s="46">
        <v>1</v>
      </c>
      <c r="B321" s="81">
        <v>19810</v>
      </c>
      <c r="C321" s="118" t="s">
        <v>54</v>
      </c>
      <c r="D321" s="57"/>
      <c r="E321" s="58"/>
      <c r="F321" s="58"/>
      <c r="G321" s="58"/>
    </row>
    <row r="322" spans="1:7" s="56" customFormat="1" ht="18" customHeight="1" x14ac:dyDescent="0.35">
      <c r="A322" s="46">
        <v>2</v>
      </c>
      <c r="B322" s="37">
        <v>20231</v>
      </c>
      <c r="C322" s="47" t="s">
        <v>298</v>
      </c>
      <c r="D322" s="57"/>
      <c r="E322" s="58"/>
      <c r="F322" s="58"/>
      <c r="G322" s="58"/>
    </row>
    <row r="323" spans="1:7" s="41" customFormat="1" ht="18" customHeight="1" x14ac:dyDescent="0.35">
      <c r="A323" s="37">
        <v>3</v>
      </c>
      <c r="B323" s="34">
        <v>20754</v>
      </c>
      <c r="C323" s="39" t="s">
        <v>823</v>
      </c>
      <c r="D323" s="33"/>
      <c r="E323" s="39"/>
      <c r="F323" s="39"/>
      <c r="G323" s="39"/>
    </row>
    <row r="324" spans="1:7" s="41" customFormat="1" ht="18" customHeight="1" x14ac:dyDescent="0.35">
      <c r="A324" s="37">
        <v>4</v>
      </c>
      <c r="B324" s="37">
        <v>20757</v>
      </c>
      <c r="C324" s="38" t="s">
        <v>803</v>
      </c>
      <c r="D324" s="42"/>
      <c r="E324" s="39"/>
      <c r="F324" s="39"/>
      <c r="G324" s="39"/>
    </row>
    <row r="325" spans="1:7" s="41" customFormat="1" ht="18" customHeight="1" x14ac:dyDescent="0.35">
      <c r="A325" s="37">
        <v>5</v>
      </c>
      <c r="B325" s="37">
        <v>20760</v>
      </c>
      <c r="C325" s="39" t="s">
        <v>804</v>
      </c>
      <c r="D325" s="42"/>
      <c r="E325" s="39"/>
      <c r="F325" s="39"/>
      <c r="G325" s="39"/>
    </row>
    <row r="326" spans="1:7" s="41" customFormat="1" ht="18" customHeight="1" x14ac:dyDescent="0.35">
      <c r="A326" s="37">
        <v>6</v>
      </c>
      <c r="B326" s="37">
        <v>20762</v>
      </c>
      <c r="C326" s="39" t="s">
        <v>824</v>
      </c>
      <c r="D326" s="42"/>
      <c r="E326" s="39"/>
      <c r="F326" s="39"/>
      <c r="G326" s="39"/>
    </row>
    <row r="327" spans="1:7" s="41" customFormat="1" ht="18" customHeight="1" x14ac:dyDescent="0.35">
      <c r="A327" s="37">
        <v>7</v>
      </c>
      <c r="B327" s="34">
        <v>20764</v>
      </c>
      <c r="C327" s="39" t="s">
        <v>807</v>
      </c>
      <c r="D327" s="42"/>
      <c r="E327" s="39"/>
      <c r="F327" s="39"/>
      <c r="G327" s="39"/>
    </row>
    <row r="328" spans="1:7" s="41" customFormat="1" ht="18" customHeight="1" x14ac:dyDescent="0.35">
      <c r="A328" s="37">
        <v>8</v>
      </c>
      <c r="B328" s="34">
        <v>20765</v>
      </c>
      <c r="C328" s="38" t="s">
        <v>808</v>
      </c>
      <c r="D328" s="42"/>
      <c r="E328" s="39"/>
      <c r="F328" s="39"/>
      <c r="G328" s="39"/>
    </row>
    <row r="329" spans="1:7" ht="18" customHeight="1" x14ac:dyDescent="0.35">
      <c r="A329" s="46">
        <v>9</v>
      </c>
      <c r="B329" s="34">
        <v>20768</v>
      </c>
      <c r="C329" s="39" t="s">
        <v>809</v>
      </c>
      <c r="D329" s="59"/>
      <c r="E329" s="60"/>
      <c r="F329" s="60"/>
      <c r="G329" s="60"/>
    </row>
    <row r="330" spans="1:7" ht="18" customHeight="1" x14ac:dyDescent="0.35">
      <c r="A330" s="46">
        <v>10</v>
      </c>
      <c r="B330" s="34">
        <v>20769</v>
      </c>
      <c r="C330" s="39" t="s">
        <v>825</v>
      </c>
      <c r="D330" s="59"/>
      <c r="E330" s="60"/>
      <c r="F330" s="60"/>
      <c r="G330" s="60"/>
    </row>
    <row r="331" spans="1:7" ht="18" customHeight="1" x14ac:dyDescent="0.35">
      <c r="A331" s="46">
        <v>11</v>
      </c>
      <c r="B331" s="34">
        <v>20770</v>
      </c>
      <c r="C331" s="38" t="s">
        <v>810</v>
      </c>
      <c r="D331" s="59"/>
      <c r="E331" s="60"/>
      <c r="F331" s="60"/>
      <c r="G331" s="60"/>
    </row>
    <row r="332" spans="1:7" ht="18" customHeight="1" x14ac:dyDescent="0.35">
      <c r="A332" s="46">
        <v>12</v>
      </c>
      <c r="B332" s="34">
        <v>20771</v>
      </c>
      <c r="C332" s="38" t="s">
        <v>811</v>
      </c>
      <c r="D332" s="59"/>
      <c r="E332" s="60"/>
      <c r="F332" s="60"/>
      <c r="G332" s="60"/>
    </row>
    <row r="333" spans="1:7" ht="18" customHeight="1" x14ac:dyDescent="0.35">
      <c r="A333" s="46">
        <v>13</v>
      </c>
      <c r="B333" s="34">
        <v>20772</v>
      </c>
      <c r="C333" s="39" t="s">
        <v>826</v>
      </c>
      <c r="D333" s="59"/>
      <c r="E333" s="60"/>
      <c r="F333" s="60"/>
      <c r="G333" s="60"/>
    </row>
    <row r="334" spans="1:7" ht="18" customHeight="1" x14ac:dyDescent="0.35">
      <c r="A334" s="46">
        <v>14</v>
      </c>
      <c r="B334" s="34">
        <v>20773</v>
      </c>
      <c r="C334" s="39" t="s">
        <v>812</v>
      </c>
      <c r="D334" s="59"/>
      <c r="E334" s="60"/>
      <c r="F334" s="60"/>
      <c r="G334" s="60"/>
    </row>
    <row r="335" spans="1:7" ht="18" customHeight="1" x14ac:dyDescent="0.35">
      <c r="A335" s="46">
        <v>15</v>
      </c>
      <c r="B335" s="34">
        <v>20774</v>
      </c>
      <c r="C335" s="38" t="s">
        <v>813</v>
      </c>
      <c r="D335" s="59"/>
      <c r="E335" s="60"/>
      <c r="F335" s="60"/>
      <c r="G335" s="60"/>
    </row>
    <row r="336" spans="1:7" ht="18" customHeight="1" x14ac:dyDescent="0.35">
      <c r="A336" s="46">
        <v>16</v>
      </c>
      <c r="B336" s="34">
        <v>20775</v>
      </c>
      <c r="C336" s="38" t="s">
        <v>814</v>
      </c>
      <c r="D336" s="59"/>
      <c r="E336" s="60"/>
      <c r="F336" s="60"/>
      <c r="G336" s="60"/>
    </row>
    <row r="337" spans="1:7" ht="18" customHeight="1" x14ac:dyDescent="0.35">
      <c r="A337" s="46">
        <v>17</v>
      </c>
      <c r="B337" s="34">
        <v>20776</v>
      </c>
      <c r="C337" s="38" t="s">
        <v>815</v>
      </c>
      <c r="D337" s="59"/>
      <c r="E337" s="60"/>
      <c r="F337" s="60"/>
      <c r="G337" s="60"/>
    </row>
    <row r="338" spans="1:7" ht="18" customHeight="1" x14ac:dyDescent="0.35">
      <c r="A338" s="46">
        <v>18</v>
      </c>
      <c r="B338" s="34">
        <v>20777</v>
      </c>
      <c r="C338" s="38" t="s">
        <v>816</v>
      </c>
      <c r="D338" s="59"/>
      <c r="E338" s="60"/>
      <c r="F338" s="60"/>
      <c r="G338" s="60"/>
    </row>
    <row r="339" spans="1:7" ht="18" customHeight="1" x14ac:dyDescent="0.35">
      <c r="A339" s="46">
        <v>19</v>
      </c>
      <c r="B339" s="34">
        <v>20779</v>
      </c>
      <c r="C339" s="38" t="s">
        <v>817</v>
      </c>
      <c r="D339" s="59"/>
      <c r="E339" s="60"/>
      <c r="F339" s="60"/>
      <c r="G339" s="60"/>
    </row>
    <row r="340" spans="1:7" ht="18" customHeight="1" x14ac:dyDescent="0.35">
      <c r="A340" s="46">
        <v>20</v>
      </c>
      <c r="B340" s="34">
        <v>20780</v>
      </c>
      <c r="C340" s="39" t="s">
        <v>827</v>
      </c>
      <c r="D340" s="59"/>
      <c r="E340" s="60"/>
      <c r="F340" s="60"/>
      <c r="G340" s="60"/>
    </row>
    <row r="341" spans="1:7" ht="18" customHeight="1" x14ac:dyDescent="0.35">
      <c r="A341" s="46">
        <v>21</v>
      </c>
      <c r="B341" s="34">
        <v>20782</v>
      </c>
      <c r="C341" s="79" t="s">
        <v>818</v>
      </c>
      <c r="D341" s="59"/>
      <c r="E341" s="60"/>
      <c r="F341" s="60"/>
      <c r="G341" s="60"/>
    </row>
    <row r="342" spans="1:7" ht="18" customHeight="1" x14ac:dyDescent="0.35">
      <c r="A342" s="46">
        <v>22</v>
      </c>
      <c r="B342" s="34">
        <v>20783</v>
      </c>
      <c r="C342" s="39" t="s">
        <v>819</v>
      </c>
      <c r="D342" s="59"/>
      <c r="E342" s="60"/>
      <c r="F342" s="60"/>
      <c r="G342" s="60"/>
    </row>
    <row r="343" spans="1:7" ht="18" customHeight="1" x14ac:dyDescent="0.35">
      <c r="A343" s="37">
        <v>23</v>
      </c>
      <c r="B343" s="34">
        <v>20784</v>
      </c>
      <c r="C343" s="38" t="s">
        <v>820</v>
      </c>
      <c r="D343" s="59"/>
      <c r="E343" s="60"/>
      <c r="F343" s="60"/>
      <c r="G343" s="60"/>
    </row>
    <row r="344" spans="1:7" ht="18" customHeight="1" x14ac:dyDescent="0.35">
      <c r="A344" s="46">
        <v>24</v>
      </c>
      <c r="B344" s="34">
        <v>20785</v>
      </c>
      <c r="C344" s="38" t="s">
        <v>821</v>
      </c>
      <c r="D344" s="59"/>
      <c r="E344" s="60"/>
      <c r="F344" s="60"/>
      <c r="G344" s="60"/>
    </row>
    <row r="345" spans="1:7" ht="18" customHeight="1" x14ac:dyDescent="0.35">
      <c r="A345" s="37">
        <v>25</v>
      </c>
      <c r="B345" s="34">
        <v>20786</v>
      </c>
      <c r="C345" s="39" t="s">
        <v>822</v>
      </c>
      <c r="D345" s="57"/>
      <c r="E345" s="58"/>
      <c r="F345" s="58"/>
      <c r="G345" s="58"/>
    </row>
    <row r="346" spans="1:7" ht="18" customHeight="1" x14ac:dyDescent="0.35">
      <c r="A346" s="46">
        <v>26</v>
      </c>
      <c r="B346" s="34">
        <v>20787</v>
      </c>
      <c r="C346" s="39" t="s">
        <v>828</v>
      </c>
      <c r="D346" s="59"/>
      <c r="E346" s="60"/>
      <c r="F346" s="60"/>
      <c r="G346" s="60"/>
    </row>
    <row r="347" spans="1:7" ht="18" customHeight="1" x14ac:dyDescent="0.35">
      <c r="A347" s="37">
        <v>27</v>
      </c>
      <c r="B347" s="35">
        <v>20869</v>
      </c>
      <c r="C347" s="39" t="s">
        <v>996</v>
      </c>
      <c r="D347" s="59"/>
      <c r="E347" s="60"/>
      <c r="F347" s="60"/>
      <c r="G347" s="60"/>
    </row>
    <row r="348" spans="1:7" ht="18" customHeight="1" x14ac:dyDescent="0.35">
      <c r="A348" s="46">
        <v>28</v>
      </c>
      <c r="B348" s="35">
        <v>20917</v>
      </c>
      <c r="C348" s="36" t="s">
        <v>1064</v>
      </c>
      <c r="D348" s="59"/>
      <c r="E348" s="60"/>
      <c r="F348" s="60"/>
      <c r="G348" s="60"/>
    </row>
    <row r="349" spans="1:7" ht="18" customHeight="1" x14ac:dyDescent="0.35">
      <c r="A349" s="44"/>
      <c r="D349" s="54"/>
      <c r="E349" s="55"/>
      <c r="F349" s="55"/>
      <c r="G349" s="55"/>
    </row>
    <row r="350" spans="1:7" ht="18" customHeight="1" x14ac:dyDescent="0.35">
      <c r="A350" s="52"/>
      <c r="D350" s="54"/>
      <c r="E350" s="55"/>
      <c r="F350" s="55"/>
      <c r="G350" s="55"/>
    </row>
    <row r="351" spans="1:7" ht="18" customHeight="1" x14ac:dyDescent="0.35">
      <c r="A351" s="44"/>
      <c r="D351" s="54"/>
      <c r="E351" s="55"/>
      <c r="F351" s="55"/>
      <c r="G351" s="55"/>
    </row>
    <row r="352" spans="1:7" ht="18" customHeight="1" x14ac:dyDescent="0.35">
      <c r="A352" s="52"/>
    </row>
    <row r="353" spans="1:7" ht="18" customHeight="1" x14ac:dyDescent="0.35">
      <c r="A353" s="44"/>
    </row>
    <row r="354" spans="1:7" ht="18" customHeight="1" x14ac:dyDescent="0.35">
      <c r="A354" s="52"/>
      <c r="D354" s="33"/>
      <c r="E354" s="41"/>
      <c r="F354" s="41"/>
      <c r="G354" s="41"/>
    </row>
    <row r="355" spans="1:7" ht="18" customHeight="1" x14ac:dyDescent="0.35">
      <c r="A355" s="44"/>
      <c r="B355" s="30"/>
      <c r="C355" s="78"/>
    </row>
    <row r="356" spans="1:7" ht="18" customHeight="1" x14ac:dyDescent="0.35">
      <c r="A356" s="52"/>
    </row>
    <row r="357" spans="1:7" ht="18" customHeight="1" x14ac:dyDescent="0.35">
      <c r="A357" s="44"/>
    </row>
    <row r="358" spans="1:7" ht="18" customHeight="1" x14ac:dyDescent="0.35">
      <c r="A358" s="52"/>
    </row>
    <row r="359" spans="1:7" ht="18" customHeight="1" x14ac:dyDescent="0.35">
      <c r="A359" s="52"/>
    </row>
    <row r="360" spans="1:7" ht="18" customHeight="1" x14ac:dyDescent="0.35">
      <c r="A360" s="44"/>
    </row>
    <row r="361" spans="1:7" ht="18" customHeight="1" x14ac:dyDescent="0.35">
      <c r="B361" s="211" t="s">
        <v>0</v>
      </c>
      <c r="C361" s="211"/>
      <c r="D361" s="211"/>
      <c r="E361" s="211"/>
      <c r="F361" s="211"/>
      <c r="G361" s="211"/>
    </row>
    <row r="362" spans="1:7" ht="18" customHeight="1" x14ac:dyDescent="0.35">
      <c r="B362" s="210" t="str">
        <f>CONCATENATE("รายชื่อนักเรียน  ",'สรุปจำนวน-นร.'!$B$2," ชั้นมัธยมศึกษาปีที่ 2/9")</f>
        <v>รายชื่อนักเรียน  ภาคเรียนที่ 1 ปีการศึกษา 2569 ชั้นมัธยมศึกษาปีที่ 2/9</v>
      </c>
      <c r="C362" s="210"/>
      <c r="D362" s="210"/>
      <c r="E362" s="210"/>
      <c r="F362" s="210"/>
      <c r="G362" s="210"/>
    </row>
    <row r="363" spans="1:7" ht="18" customHeight="1" x14ac:dyDescent="0.35">
      <c r="B363" s="211" t="str">
        <f>"ครูที่ปรึกษา : "&amp;ครูที่ปรึกษา!$D$24</f>
        <v>ครูที่ปรึกษา : 1. นางสาววรรณิศา  ยุบุญชู  2. นางสาวธัญลักษณ์  เทียนน้อย</v>
      </c>
      <c r="C363" s="211"/>
      <c r="D363" s="211"/>
      <c r="E363" s="211"/>
      <c r="F363" s="211"/>
      <c r="G363" s="211"/>
    </row>
    <row r="364" spans="1:7" ht="18" customHeight="1" x14ac:dyDescent="0.35">
      <c r="A364" s="33"/>
      <c r="B364" s="209" t="str" cm="1">
        <f t="array" ref="B364">"ชาย  " &amp; SUM(COUNTIF(C366:C405,{"นาย","เด็กชาย"}&amp;"*")) &amp; "  คน     หญิง  " &amp; SUM(COUNTIF(C366:C405,{"นางสาว","เด็กหญิง"}&amp;"*")) &amp; "  คน     รวม  " &amp; COUNTA(C366:C405) &amp; "  คน"</f>
        <v>ชาย  15  คน     หญิง  17  คน     รวม  32  คน</v>
      </c>
      <c r="C364" s="209"/>
      <c r="D364" s="209"/>
      <c r="E364" s="209"/>
      <c r="F364" s="209"/>
      <c r="G364" s="209"/>
    </row>
    <row r="365" spans="1:7" s="56" customFormat="1" ht="18" customHeight="1" x14ac:dyDescent="0.35">
      <c r="A365" s="34" t="s">
        <v>1</v>
      </c>
      <c r="B365" s="34" t="s">
        <v>2</v>
      </c>
      <c r="C365" s="34" t="s">
        <v>3</v>
      </c>
      <c r="D365" s="35"/>
      <c r="E365" s="36"/>
      <c r="F365" s="36"/>
      <c r="G365" s="36"/>
    </row>
    <row r="366" spans="1:7" s="56" customFormat="1" ht="18" customHeight="1" x14ac:dyDescent="0.35">
      <c r="A366" s="46">
        <v>1</v>
      </c>
      <c r="B366" s="83">
        <v>20338</v>
      </c>
      <c r="C366" s="87" t="s">
        <v>1078</v>
      </c>
      <c r="D366" s="57"/>
      <c r="E366" s="58"/>
      <c r="F366" s="58"/>
      <c r="G366" s="58"/>
    </row>
    <row r="367" spans="1:7" s="56" customFormat="1" ht="18" customHeight="1" x14ac:dyDescent="0.35">
      <c r="A367" s="46">
        <v>2</v>
      </c>
      <c r="B367" s="83">
        <v>20368</v>
      </c>
      <c r="C367" s="87" t="s">
        <v>389</v>
      </c>
      <c r="D367" s="57"/>
      <c r="E367" s="58"/>
      <c r="F367" s="58"/>
      <c r="G367" s="58"/>
    </row>
    <row r="368" spans="1:7" s="56" customFormat="1" ht="18" customHeight="1" x14ac:dyDescent="0.35">
      <c r="A368" s="46">
        <v>3</v>
      </c>
      <c r="B368" s="83">
        <v>20370</v>
      </c>
      <c r="C368" s="82" t="s">
        <v>391</v>
      </c>
      <c r="D368" s="57"/>
      <c r="E368" s="58"/>
      <c r="F368" s="58"/>
      <c r="G368" s="58"/>
    </row>
    <row r="369" spans="1:7" s="41" customFormat="1" ht="18" customHeight="1" x14ac:dyDescent="0.35">
      <c r="A369" s="37">
        <v>4</v>
      </c>
      <c r="B369" s="34">
        <v>20788</v>
      </c>
      <c r="C369" s="38" t="s">
        <v>829</v>
      </c>
      <c r="D369" s="42"/>
      <c r="E369" s="39"/>
      <c r="F369" s="39"/>
      <c r="G369" s="39"/>
    </row>
    <row r="370" spans="1:7" ht="18" customHeight="1" x14ac:dyDescent="0.35">
      <c r="A370" s="46">
        <v>5</v>
      </c>
      <c r="B370" s="34">
        <v>20790</v>
      </c>
      <c r="C370" s="39" t="s">
        <v>831</v>
      </c>
      <c r="D370" s="57"/>
      <c r="E370" s="58"/>
      <c r="F370" s="58"/>
      <c r="G370" s="58"/>
    </row>
    <row r="371" spans="1:7" ht="18" customHeight="1" x14ac:dyDescent="0.35">
      <c r="A371" s="46">
        <v>6</v>
      </c>
      <c r="B371" s="34">
        <v>20791</v>
      </c>
      <c r="C371" s="39" t="s">
        <v>1066</v>
      </c>
      <c r="D371" s="59"/>
      <c r="E371" s="60"/>
      <c r="F371" s="60"/>
      <c r="G371" s="60"/>
    </row>
    <row r="372" spans="1:7" ht="18" customHeight="1" x14ac:dyDescent="0.35">
      <c r="A372" s="46">
        <v>7</v>
      </c>
      <c r="B372" s="34">
        <v>20796</v>
      </c>
      <c r="C372" s="38" t="s">
        <v>835</v>
      </c>
      <c r="D372" s="59"/>
      <c r="E372" s="60"/>
      <c r="F372" s="60"/>
      <c r="G372" s="60"/>
    </row>
    <row r="373" spans="1:7" ht="18" customHeight="1" x14ac:dyDescent="0.35">
      <c r="A373" s="46">
        <v>8</v>
      </c>
      <c r="B373" s="34">
        <v>20797</v>
      </c>
      <c r="C373" s="39" t="s">
        <v>836</v>
      </c>
      <c r="D373" s="59"/>
      <c r="E373" s="60"/>
      <c r="F373" s="60"/>
      <c r="G373" s="60"/>
    </row>
    <row r="374" spans="1:7" ht="18" customHeight="1" x14ac:dyDescent="0.35">
      <c r="A374" s="46">
        <v>9</v>
      </c>
      <c r="B374" s="34">
        <v>20799</v>
      </c>
      <c r="C374" s="39" t="s">
        <v>837</v>
      </c>
      <c r="D374" s="59"/>
      <c r="E374" s="60"/>
      <c r="F374" s="60"/>
      <c r="G374" s="60"/>
    </row>
    <row r="375" spans="1:7" ht="18" customHeight="1" x14ac:dyDescent="0.35">
      <c r="A375" s="46">
        <v>10</v>
      </c>
      <c r="B375" s="34">
        <v>20800</v>
      </c>
      <c r="C375" s="39" t="s">
        <v>1016</v>
      </c>
      <c r="D375" s="59"/>
      <c r="E375" s="60"/>
      <c r="F375" s="60"/>
      <c r="G375" s="60"/>
    </row>
    <row r="376" spans="1:7" ht="18" customHeight="1" x14ac:dyDescent="0.35">
      <c r="A376" s="46">
        <v>11</v>
      </c>
      <c r="B376" s="34">
        <v>20801</v>
      </c>
      <c r="C376" s="38" t="s">
        <v>838</v>
      </c>
      <c r="D376" s="59"/>
      <c r="E376" s="60"/>
      <c r="F376" s="60"/>
      <c r="G376" s="60"/>
    </row>
    <row r="377" spans="1:7" ht="18" customHeight="1" x14ac:dyDescent="0.35">
      <c r="A377" s="46">
        <v>12</v>
      </c>
      <c r="B377" s="34">
        <v>20802</v>
      </c>
      <c r="C377" s="38" t="s">
        <v>839</v>
      </c>
      <c r="D377" s="59"/>
      <c r="E377" s="60"/>
      <c r="F377" s="60"/>
      <c r="G377" s="60"/>
    </row>
    <row r="378" spans="1:7" ht="18" customHeight="1" x14ac:dyDescent="0.35">
      <c r="A378" s="46">
        <v>13</v>
      </c>
      <c r="B378" s="34">
        <v>20803</v>
      </c>
      <c r="C378" s="39" t="s">
        <v>840</v>
      </c>
      <c r="D378" s="59"/>
      <c r="E378" s="60"/>
      <c r="F378" s="60"/>
      <c r="G378" s="60"/>
    </row>
    <row r="379" spans="1:7" ht="18" customHeight="1" x14ac:dyDescent="0.35">
      <c r="A379" s="46">
        <v>14</v>
      </c>
      <c r="B379" s="34">
        <v>20804</v>
      </c>
      <c r="C379" s="38" t="s">
        <v>841</v>
      </c>
      <c r="D379" s="59"/>
      <c r="E379" s="60"/>
      <c r="F379" s="60"/>
      <c r="G379" s="60"/>
    </row>
    <row r="380" spans="1:7" ht="18" customHeight="1" x14ac:dyDescent="0.35">
      <c r="A380" s="46">
        <v>15</v>
      </c>
      <c r="B380" s="34">
        <v>20805</v>
      </c>
      <c r="C380" s="39" t="s">
        <v>842</v>
      </c>
      <c r="D380" s="59"/>
      <c r="E380" s="60"/>
      <c r="F380" s="60"/>
      <c r="G380" s="60"/>
    </row>
    <row r="381" spans="1:7" ht="18" customHeight="1" x14ac:dyDescent="0.35">
      <c r="A381" s="46">
        <v>16</v>
      </c>
      <c r="B381" s="34">
        <v>20806</v>
      </c>
      <c r="C381" s="38" t="s">
        <v>843</v>
      </c>
      <c r="D381" s="59"/>
      <c r="E381" s="60"/>
      <c r="F381" s="60"/>
      <c r="G381" s="60"/>
    </row>
    <row r="382" spans="1:7" ht="18" customHeight="1" x14ac:dyDescent="0.35">
      <c r="A382" s="46">
        <v>17</v>
      </c>
      <c r="B382" s="34">
        <v>20808</v>
      </c>
      <c r="C382" s="39" t="s">
        <v>844</v>
      </c>
      <c r="D382" s="59"/>
      <c r="E382" s="60"/>
      <c r="F382" s="60"/>
      <c r="G382" s="60"/>
    </row>
    <row r="383" spans="1:7" s="80" customFormat="1" ht="18" customHeight="1" x14ac:dyDescent="0.35">
      <c r="A383" s="46">
        <v>18</v>
      </c>
      <c r="B383" s="34">
        <v>20809</v>
      </c>
      <c r="C383" s="38" t="s">
        <v>845</v>
      </c>
      <c r="D383" s="59"/>
      <c r="E383" s="60"/>
      <c r="F383" s="60"/>
      <c r="G383" s="60"/>
    </row>
    <row r="384" spans="1:7" ht="18" customHeight="1" x14ac:dyDescent="0.35">
      <c r="A384" s="46">
        <v>19</v>
      </c>
      <c r="B384" s="34">
        <v>20811</v>
      </c>
      <c r="C384" s="39" t="s">
        <v>846</v>
      </c>
      <c r="D384" s="59"/>
      <c r="E384" s="60"/>
      <c r="F384" s="60"/>
      <c r="G384" s="60"/>
    </row>
    <row r="385" spans="1:7" ht="18" customHeight="1" x14ac:dyDescent="0.35">
      <c r="A385" s="46">
        <v>20</v>
      </c>
      <c r="B385" s="34">
        <v>20812</v>
      </c>
      <c r="C385" s="39" t="s">
        <v>856</v>
      </c>
      <c r="D385" s="59"/>
      <c r="E385" s="60"/>
      <c r="F385" s="60"/>
      <c r="G385" s="60"/>
    </row>
    <row r="386" spans="1:7" ht="18" customHeight="1" x14ac:dyDescent="0.35">
      <c r="A386" s="46">
        <v>21</v>
      </c>
      <c r="B386" s="34">
        <v>20813</v>
      </c>
      <c r="C386" s="38" t="s">
        <v>847</v>
      </c>
      <c r="D386" s="59"/>
      <c r="E386" s="60"/>
      <c r="F386" s="60"/>
      <c r="G386" s="60"/>
    </row>
    <row r="387" spans="1:7" ht="18" customHeight="1" x14ac:dyDescent="0.35">
      <c r="A387" s="46">
        <v>22</v>
      </c>
      <c r="B387" s="34">
        <v>20814</v>
      </c>
      <c r="C387" s="38" t="s">
        <v>848</v>
      </c>
      <c r="D387" s="59"/>
      <c r="E387" s="60"/>
      <c r="F387" s="60"/>
      <c r="G387" s="60"/>
    </row>
    <row r="388" spans="1:7" ht="18" customHeight="1" x14ac:dyDescent="0.35">
      <c r="A388" s="46">
        <v>23</v>
      </c>
      <c r="B388" s="34">
        <v>20815</v>
      </c>
      <c r="C388" s="38" t="s">
        <v>849</v>
      </c>
      <c r="D388" s="59"/>
      <c r="E388" s="60"/>
      <c r="F388" s="60"/>
      <c r="G388" s="60"/>
    </row>
    <row r="389" spans="1:7" ht="18" customHeight="1" x14ac:dyDescent="0.35">
      <c r="A389" s="46">
        <v>24</v>
      </c>
      <c r="B389" s="34">
        <v>20816</v>
      </c>
      <c r="C389" s="39" t="s">
        <v>850</v>
      </c>
      <c r="D389" s="59"/>
      <c r="E389" s="60"/>
      <c r="F389" s="60"/>
      <c r="G389" s="60"/>
    </row>
    <row r="390" spans="1:7" ht="18" customHeight="1" x14ac:dyDescent="0.35">
      <c r="A390" s="46">
        <v>25</v>
      </c>
      <c r="B390" s="34">
        <v>20817</v>
      </c>
      <c r="C390" s="39" t="s">
        <v>851</v>
      </c>
      <c r="D390" s="59"/>
      <c r="E390" s="60"/>
      <c r="F390" s="60"/>
      <c r="G390" s="60"/>
    </row>
    <row r="391" spans="1:7" ht="18" customHeight="1" x14ac:dyDescent="0.35">
      <c r="A391" s="46">
        <v>26</v>
      </c>
      <c r="B391" s="34">
        <v>20818</v>
      </c>
      <c r="C391" s="38" t="s">
        <v>852</v>
      </c>
      <c r="D391" s="59"/>
      <c r="E391" s="60"/>
      <c r="F391" s="60"/>
      <c r="G391" s="60"/>
    </row>
    <row r="392" spans="1:7" ht="18" customHeight="1" x14ac:dyDescent="0.35">
      <c r="A392" s="46">
        <v>27</v>
      </c>
      <c r="B392" s="34">
        <v>20819</v>
      </c>
      <c r="C392" s="38" t="s">
        <v>853</v>
      </c>
      <c r="D392" s="59"/>
      <c r="E392" s="60"/>
      <c r="F392" s="60"/>
      <c r="G392" s="60"/>
    </row>
    <row r="393" spans="1:7" ht="18" customHeight="1" x14ac:dyDescent="0.35">
      <c r="A393" s="46">
        <v>28</v>
      </c>
      <c r="B393" s="34">
        <v>20820</v>
      </c>
      <c r="C393" s="39" t="s">
        <v>854</v>
      </c>
      <c r="D393" s="59"/>
      <c r="E393" s="60"/>
      <c r="F393" s="60"/>
      <c r="G393" s="60"/>
    </row>
    <row r="394" spans="1:7" ht="18" customHeight="1" x14ac:dyDescent="0.35">
      <c r="A394" s="46">
        <v>29</v>
      </c>
      <c r="B394" s="34">
        <v>20821</v>
      </c>
      <c r="C394" s="39" t="s">
        <v>855</v>
      </c>
      <c r="D394" s="59"/>
      <c r="E394" s="60"/>
      <c r="F394" s="60"/>
      <c r="G394" s="60"/>
    </row>
    <row r="395" spans="1:7" ht="18" customHeight="1" x14ac:dyDescent="0.35">
      <c r="A395" s="46">
        <v>30</v>
      </c>
      <c r="B395" s="35">
        <v>20870</v>
      </c>
      <c r="C395" s="76" t="s">
        <v>997</v>
      </c>
      <c r="D395" s="65"/>
      <c r="E395" s="60"/>
      <c r="F395" s="60"/>
      <c r="G395" s="60"/>
    </row>
    <row r="396" spans="1:7" ht="18" customHeight="1" x14ac:dyDescent="0.35">
      <c r="A396" s="46">
        <v>31</v>
      </c>
      <c r="B396" s="35">
        <v>20871</v>
      </c>
      <c r="C396" s="76" t="s">
        <v>998</v>
      </c>
      <c r="D396" s="59"/>
      <c r="E396" s="60"/>
      <c r="F396" s="60"/>
      <c r="G396" s="60"/>
    </row>
    <row r="397" spans="1:7" s="56" customFormat="1" ht="18" customHeight="1" x14ac:dyDescent="0.35">
      <c r="A397" s="46">
        <v>32</v>
      </c>
      <c r="B397" s="35">
        <v>20891</v>
      </c>
      <c r="C397" s="39" t="s">
        <v>1012</v>
      </c>
      <c r="D397" s="57"/>
      <c r="E397" s="58"/>
      <c r="F397" s="58"/>
      <c r="G397" s="58"/>
    </row>
    <row r="398" spans="1:7" ht="18" customHeight="1" x14ac:dyDescent="0.35">
      <c r="A398" s="52"/>
      <c r="D398" s="54"/>
      <c r="E398" s="55"/>
      <c r="F398" s="55"/>
      <c r="G398" s="55"/>
    </row>
    <row r="399" spans="1:7" ht="18" customHeight="1" x14ac:dyDescent="0.35">
      <c r="A399" s="52"/>
      <c r="D399" s="33"/>
      <c r="E399" s="41"/>
      <c r="F399" s="41"/>
      <c r="G399" s="41"/>
    </row>
    <row r="400" spans="1:7" ht="18" customHeight="1" x14ac:dyDescent="0.35">
      <c r="A400" s="52"/>
      <c r="D400" s="33"/>
      <c r="E400" s="41"/>
      <c r="F400" s="41"/>
      <c r="G400" s="41"/>
    </row>
    <row r="401" spans="1:11" ht="18" customHeight="1" x14ac:dyDescent="0.35">
      <c r="A401" s="52"/>
      <c r="D401" s="33"/>
      <c r="E401" s="41"/>
      <c r="F401" s="41"/>
      <c r="G401" s="41"/>
    </row>
    <row r="402" spans="1:11" ht="18" customHeight="1" x14ac:dyDescent="0.35">
      <c r="A402" s="44"/>
      <c r="D402" s="33"/>
      <c r="E402" s="41"/>
      <c r="F402" s="41"/>
      <c r="G402" s="41"/>
    </row>
    <row r="403" spans="1:11" ht="18" customHeight="1" x14ac:dyDescent="0.35">
      <c r="A403" s="44"/>
      <c r="D403" s="33"/>
      <c r="E403" s="41"/>
      <c r="F403" s="41"/>
      <c r="G403" s="41"/>
    </row>
    <row r="404" spans="1:11" ht="18" customHeight="1" x14ac:dyDescent="0.35">
      <c r="A404" s="44"/>
      <c r="D404" s="33"/>
      <c r="E404" s="41"/>
      <c r="F404" s="41"/>
      <c r="G404" s="41"/>
    </row>
    <row r="406" spans="1:11" ht="18" customHeight="1" x14ac:dyDescent="0.35">
      <c r="B406" s="211" t="s">
        <v>0</v>
      </c>
      <c r="C406" s="211"/>
      <c r="D406" s="211"/>
      <c r="E406" s="211"/>
      <c r="F406" s="211"/>
      <c r="G406" s="211"/>
    </row>
    <row r="407" spans="1:11" ht="18" customHeight="1" x14ac:dyDescent="0.35">
      <c r="B407" s="211" t="str">
        <f>CONCATENATE("รายชื่อนักเรียน  ",'สรุปจำนวน-นร.'!$B$2," ชั้นมัธยมศึกษาปีที่ 2 ห้อง 0")</f>
        <v>รายชื่อนักเรียน  ภาคเรียนที่ 1 ปีการศึกษา 2569 ชั้นมัธยมศึกษาปีที่ 2 ห้อง 0</v>
      </c>
      <c r="C407" s="211"/>
      <c r="D407" s="211"/>
      <c r="E407" s="211"/>
      <c r="F407" s="211"/>
      <c r="G407" s="211"/>
    </row>
    <row r="408" spans="1:11" ht="18" customHeight="1" x14ac:dyDescent="0.35">
      <c r="B408" s="212" t="s">
        <v>38</v>
      </c>
      <c r="C408" s="212"/>
      <c r="D408" s="212"/>
      <c r="E408" s="212"/>
      <c r="F408" s="212"/>
      <c r="G408" s="212"/>
    </row>
    <row r="409" spans="1:11" ht="18" customHeight="1" x14ac:dyDescent="0.35">
      <c r="A409" s="34" t="s">
        <v>1</v>
      </c>
      <c r="B409" s="34" t="s">
        <v>2</v>
      </c>
      <c r="C409" s="34" t="s">
        <v>3</v>
      </c>
      <c r="D409" s="35"/>
      <c r="E409" s="36"/>
      <c r="F409" s="36"/>
      <c r="G409" s="36"/>
    </row>
    <row r="410" spans="1:11" ht="18" customHeight="1" x14ac:dyDescent="0.35">
      <c r="A410" s="84">
        <v>1</v>
      </c>
      <c r="B410" s="84">
        <v>19548</v>
      </c>
      <c r="C410" s="115" t="s">
        <v>43</v>
      </c>
      <c r="D410" s="116" t="s">
        <v>86</v>
      </c>
      <c r="E410" s="89"/>
      <c r="F410" s="89"/>
      <c r="G410" s="89" t="s">
        <v>1077</v>
      </c>
      <c r="H410" s="117"/>
      <c r="I410" s="117"/>
      <c r="J410" s="117"/>
      <c r="K410" s="117"/>
    </row>
    <row r="411" spans="1:11" ht="18" customHeight="1" x14ac:dyDescent="0.35">
      <c r="A411" s="81">
        <v>2</v>
      </c>
      <c r="B411" s="81">
        <v>19744</v>
      </c>
      <c r="C411" s="118" t="s">
        <v>69</v>
      </c>
      <c r="D411" s="102" t="s">
        <v>89</v>
      </c>
      <c r="E411" s="58"/>
      <c r="F411" s="58"/>
      <c r="G411" s="58"/>
      <c r="H411" s="41"/>
      <c r="I411" s="41"/>
      <c r="J411" s="41"/>
      <c r="K411" s="41"/>
    </row>
    <row r="412" spans="1:11" ht="18" customHeight="1" x14ac:dyDescent="0.35">
      <c r="A412" s="81">
        <v>3</v>
      </c>
      <c r="B412" s="81">
        <v>19747</v>
      </c>
      <c r="C412" s="118" t="s">
        <v>50</v>
      </c>
      <c r="D412" s="102" t="s">
        <v>89</v>
      </c>
      <c r="E412" s="58"/>
      <c r="F412" s="58"/>
      <c r="G412" s="58"/>
      <c r="H412" s="41"/>
      <c r="I412" s="41"/>
      <c r="J412" s="41"/>
      <c r="K412" s="41"/>
    </row>
    <row r="413" spans="1:11" ht="18" customHeight="1" x14ac:dyDescent="0.35">
      <c r="A413" s="81">
        <v>4</v>
      </c>
      <c r="B413" s="81" t="s">
        <v>39</v>
      </c>
      <c r="C413" s="119" t="s">
        <v>40</v>
      </c>
      <c r="D413" s="102" t="s">
        <v>91</v>
      </c>
      <c r="E413" s="58"/>
      <c r="F413" s="58"/>
      <c r="G413" s="58"/>
      <c r="H413" s="41"/>
      <c r="I413" s="41"/>
      <c r="J413" s="41"/>
      <c r="K413" s="41"/>
    </row>
    <row r="414" spans="1:11" s="177" customFormat="1" ht="18" customHeight="1" x14ac:dyDescent="0.35">
      <c r="A414" s="84">
        <v>5</v>
      </c>
      <c r="B414" s="84">
        <v>19528</v>
      </c>
      <c r="C414" s="115" t="s">
        <v>42</v>
      </c>
      <c r="D414" s="116" t="s">
        <v>91</v>
      </c>
      <c r="E414" s="89"/>
      <c r="F414" s="89"/>
      <c r="G414" s="89" t="s">
        <v>1077</v>
      </c>
      <c r="H414" s="117"/>
      <c r="I414" s="117"/>
      <c r="J414" s="117"/>
      <c r="K414" s="117"/>
    </row>
    <row r="415" spans="1:11" ht="18" customHeight="1" x14ac:dyDescent="0.35">
      <c r="A415" s="81">
        <v>6</v>
      </c>
      <c r="B415" s="81">
        <v>19643</v>
      </c>
      <c r="C415" s="118" t="s">
        <v>44</v>
      </c>
      <c r="D415" s="102" t="s">
        <v>91</v>
      </c>
      <c r="E415" s="58"/>
      <c r="F415" s="58"/>
      <c r="G415" s="58"/>
      <c r="H415" s="41"/>
      <c r="I415" s="41"/>
      <c r="J415" s="41"/>
      <c r="K415" s="41"/>
    </row>
    <row r="416" spans="1:11" s="177" customFormat="1" ht="18" customHeight="1" x14ac:dyDescent="0.35">
      <c r="A416" s="84">
        <v>7</v>
      </c>
      <c r="B416" s="120">
        <v>20293</v>
      </c>
      <c r="C416" s="86" t="s">
        <v>339</v>
      </c>
      <c r="D416" s="116" t="s">
        <v>91</v>
      </c>
      <c r="E416" s="89"/>
      <c r="F416" s="89"/>
      <c r="G416" s="89" t="s">
        <v>1077</v>
      </c>
      <c r="H416" s="117"/>
      <c r="I416" s="117"/>
      <c r="J416" s="117"/>
      <c r="K416" s="117"/>
    </row>
    <row r="417" spans="1:12" ht="18" customHeight="1" x14ac:dyDescent="0.35">
      <c r="A417" s="81"/>
      <c r="B417" s="94">
        <v>20186</v>
      </c>
      <c r="C417" s="47" t="s">
        <v>266</v>
      </c>
      <c r="D417" s="102" t="s">
        <v>88</v>
      </c>
      <c r="E417" s="58" t="s">
        <v>1045</v>
      </c>
      <c r="F417" s="61">
        <v>25005</v>
      </c>
      <c r="G417" s="58"/>
      <c r="H417" s="41"/>
      <c r="I417" s="41"/>
      <c r="J417" s="41"/>
      <c r="K417" s="41"/>
    </row>
    <row r="418" spans="1:12" ht="18" customHeight="1" x14ac:dyDescent="0.35">
      <c r="A418" s="81"/>
      <c r="B418" s="42">
        <v>20496</v>
      </c>
      <c r="C418" s="39" t="s">
        <v>582</v>
      </c>
      <c r="D418" s="102" t="s">
        <v>87</v>
      </c>
      <c r="E418" s="58" t="s">
        <v>1045</v>
      </c>
      <c r="F418" s="61">
        <v>25027</v>
      </c>
      <c r="G418" s="58"/>
      <c r="H418" s="41"/>
      <c r="I418" s="41"/>
      <c r="J418" s="41"/>
      <c r="K418" s="41"/>
    </row>
    <row r="419" spans="1:12" s="177" customFormat="1" ht="18" customHeight="1" x14ac:dyDescent="0.35">
      <c r="A419" s="84"/>
      <c r="B419" s="84">
        <v>20264</v>
      </c>
      <c r="C419" s="86" t="s">
        <v>318</v>
      </c>
      <c r="D419" s="116" t="s">
        <v>90</v>
      </c>
      <c r="E419" s="89" t="s">
        <v>1045</v>
      </c>
      <c r="F419" s="90">
        <v>25048</v>
      </c>
      <c r="G419" s="89" t="s">
        <v>1077</v>
      </c>
      <c r="H419" s="92"/>
      <c r="I419" s="92"/>
      <c r="J419" s="92"/>
      <c r="K419" s="92"/>
    </row>
    <row r="420" spans="1:12" ht="18" customHeight="1" x14ac:dyDescent="0.35">
      <c r="A420" s="81"/>
      <c r="B420" s="94">
        <v>19680</v>
      </c>
      <c r="C420" s="79" t="s">
        <v>46</v>
      </c>
      <c r="D420" s="102" t="s">
        <v>91</v>
      </c>
      <c r="E420" s="58" t="s">
        <v>1074</v>
      </c>
      <c r="F420" s="61">
        <v>25212</v>
      </c>
      <c r="G420" s="58"/>
      <c r="H420" s="41"/>
      <c r="I420" s="41"/>
      <c r="J420" s="41"/>
      <c r="K420" s="41"/>
    </row>
    <row r="421" spans="1:12" ht="18" customHeight="1" x14ac:dyDescent="0.35">
      <c r="A421" s="81"/>
      <c r="B421" s="37">
        <v>19984</v>
      </c>
      <c r="C421" s="39" t="s">
        <v>70</v>
      </c>
      <c r="D421" s="42" t="s">
        <v>91</v>
      </c>
      <c r="E421" s="58" t="s">
        <v>1074</v>
      </c>
      <c r="F421" s="61">
        <v>25212</v>
      </c>
      <c r="G421" s="58"/>
      <c r="H421" s="41"/>
      <c r="I421" s="41"/>
      <c r="J421" s="41"/>
      <c r="K421" s="41"/>
    </row>
    <row r="422" spans="1:12" ht="18" customHeight="1" x14ac:dyDescent="0.35">
      <c r="A422" s="37"/>
      <c r="B422" s="37">
        <v>20355</v>
      </c>
      <c r="C422" s="47" t="s">
        <v>381</v>
      </c>
      <c r="D422" s="121" t="s">
        <v>593</v>
      </c>
      <c r="E422" s="58" t="s">
        <v>1074</v>
      </c>
      <c r="F422" s="61">
        <v>25212</v>
      </c>
      <c r="G422" s="39"/>
      <c r="H422" s="41"/>
      <c r="I422" s="41"/>
      <c r="J422" s="41"/>
      <c r="K422" s="41"/>
    </row>
    <row r="423" spans="1:12" ht="18" customHeight="1" x14ac:dyDescent="0.35">
      <c r="A423" s="37"/>
      <c r="B423" s="94">
        <v>20382</v>
      </c>
      <c r="C423" s="96" t="s">
        <v>399</v>
      </c>
      <c r="D423" s="121" t="s">
        <v>593</v>
      </c>
      <c r="E423" s="58" t="s">
        <v>1074</v>
      </c>
      <c r="F423" s="61">
        <v>25212</v>
      </c>
      <c r="G423" s="39"/>
      <c r="H423" s="41"/>
      <c r="I423" s="41"/>
      <c r="J423" s="41"/>
      <c r="K423" s="41"/>
    </row>
    <row r="424" spans="1:12" s="177" customFormat="1" ht="18" customHeight="1" x14ac:dyDescent="0.35">
      <c r="A424" s="173"/>
      <c r="B424" s="175"/>
      <c r="C424" s="179"/>
      <c r="D424" s="175"/>
      <c r="E424" s="176"/>
      <c r="F424" s="180"/>
      <c r="G424" s="176"/>
    </row>
    <row r="425" spans="1:12" s="56" customFormat="1" ht="18" customHeight="1" x14ac:dyDescent="0.35">
      <c r="A425" s="81"/>
      <c r="B425" s="81"/>
      <c r="C425" s="91"/>
      <c r="D425" s="57"/>
      <c r="E425" s="58"/>
      <c r="F425" s="61"/>
      <c r="G425" s="58"/>
    </row>
    <row r="426" spans="1:12" s="177" customFormat="1" ht="18" customHeight="1" x14ac:dyDescent="0.35">
      <c r="A426" s="175"/>
      <c r="B426" s="173"/>
      <c r="C426" s="181"/>
      <c r="D426" s="175"/>
      <c r="E426" s="176"/>
      <c r="F426" s="180"/>
      <c r="G426" s="176"/>
    </row>
    <row r="427" spans="1:12" ht="18" customHeight="1" x14ac:dyDescent="0.35">
      <c r="A427" s="35"/>
      <c r="B427" s="34"/>
      <c r="C427" s="39"/>
      <c r="D427" s="35"/>
      <c r="E427" s="36"/>
      <c r="F427" s="93"/>
      <c r="G427" s="36"/>
    </row>
    <row r="428" spans="1:12" ht="18" customHeight="1" x14ac:dyDescent="0.35">
      <c r="A428" s="35"/>
      <c r="B428" s="33"/>
      <c r="C428" s="39"/>
      <c r="D428" s="35"/>
      <c r="E428" s="36"/>
      <c r="F428" s="93"/>
      <c r="G428" s="36"/>
    </row>
    <row r="429" spans="1:12" ht="18" customHeight="1" x14ac:dyDescent="0.35">
      <c r="A429" s="35"/>
      <c r="B429" s="34"/>
      <c r="C429" s="39"/>
      <c r="D429" s="35"/>
      <c r="E429" s="36"/>
      <c r="F429" s="93"/>
      <c r="G429" s="36"/>
    </row>
    <row r="430" spans="1:12" ht="18" customHeight="1" x14ac:dyDescent="0.35">
      <c r="A430" s="35"/>
      <c r="B430" s="94"/>
      <c r="C430" s="47"/>
      <c r="D430" s="35"/>
      <c r="E430" s="57"/>
      <c r="F430" s="93"/>
      <c r="G430" s="36"/>
      <c r="L430" s="41"/>
    </row>
    <row r="431" spans="1:12" ht="18" customHeight="1" x14ac:dyDescent="0.35">
      <c r="A431" s="35"/>
      <c r="B431" s="34"/>
      <c r="C431" s="38"/>
      <c r="D431" s="35"/>
      <c r="E431" s="57"/>
      <c r="F431" s="93"/>
      <c r="G431" s="36"/>
    </row>
    <row r="432" spans="1:12" ht="18" customHeight="1" x14ac:dyDescent="0.35">
      <c r="A432" s="35"/>
      <c r="B432" s="34"/>
      <c r="C432" s="38"/>
      <c r="D432" s="35"/>
      <c r="E432" s="57"/>
      <c r="F432" s="93"/>
      <c r="G432" s="36"/>
    </row>
    <row r="434" spans="10:10" ht="18" customHeight="1" x14ac:dyDescent="0.35">
      <c r="J434" s="95" t="s">
        <v>1081</v>
      </c>
    </row>
  </sheetData>
  <sortState xmlns:xlrd2="http://schemas.microsoft.com/office/spreadsheetml/2017/richdata2" ref="A49:C85">
    <sortCondition ref="A49:A85"/>
  </sortState>
  <mergeCells count="42">
    <mergeCell ref="B406:G406"/>
    <mergeCell ref="B407:G407"/>
    <mergeCell ref="B408:G408"/>
    <mergeCell ref="B272:G272"/>
    <mergeCell ref="B182:G182"/>
    <mergeCell ref="B183:G183"/>
    <mergeCell ref="B226:G226"/>
    <mergeCell ref="B227:G227"/>
    <mergeCell ref="B228:G228"/>
    <mergeCell ref="B362:G362"/>
    <mergeCell ref="B363:G363"/>
    <mergeCell ref="B273:G273"/>
    <mergeCell ref="B316:G316"/>
    <mergeCell ref="B317:G317"/>
    <mergeCell ref="B318:G318"/>
    <mergeCell ref="B361:G361"/>
    <mergeCell ref="J15:N15"/>
    <mergeCell ref="J17:N17"/>
    <mergeCell ref="I19:N19"/>
    <mergeCell ref="B137:G137"/>
    <mergeCell ref="B181:G181"/>
    <mergeCell ref="B138:G138"/>
    <mergeCell ref="B48:G48"/>
    <mergeCell ref="B91:G91"/>
    <mergeCell ref="B92:G92"/>
    <mergeCell ref="B93:G93"/>
    <mergeCell ref="B136:G136"/>
    <mergeCell ref="B1:G1"/>
    <mergeCell ref="B2:G2"/>
    <mergeCell ref="B46:G46"/>
    <mergeCell ref="B47:G47"/>
    <mergeCell ref="B4:G4"/>
    <mergeCell ref="B274:G274"/>
    <mergeCell ref="B319:G319"/>
    <mergeCell ref="B364:G364"/>
    <mergeCell ref="B271:G271"/>
    <mergeCell ref="B3:G3"/>
    <mergeCell ref="B49:G49"/>
    <mergeCell ref="B94:G94"/>
    <mergeCell ref="B139:G139"/>
    <mergeCell ref="B184:G184"/>
    <mergeCell ref="B229:G229"/>
  </mergeCells>
  <printOptions horizontalCentered="1"/>
  <pageMargins left="0.59055118110236227" right="0.39370078740157483" top="0.59055118110236227" bottom="0.11811023622047245" header="0.19685039370078741" footer="0.11811023622047245"/>
  <pageSetup paperSize="9" fitToWidth="0" fitToHeight="0" orientation="portrait" r:id="rId1"/>
  <headerFooter alignWithMargins="0">
    <oddHeader>&amp;L&amp;G</oddHeader>
    <oddFooter>&amp;L&amp;8งานทะเบียนและวัดผล&amp;R&amp;8ข้อมูล ณ วันที่ 13 พฤษภาคม 2569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527"/>
  <sheetViews>
    <sheetView topLeftCell="A433" zoomScaleNormal="100" workbookViewId="0">
      <selection activeCell="B420" sqref="B420:G420"/>
    </sheetView>
  </sheetViews>
  <sheetFormatPr defaultColWidth="9.140625" defaultRowHeight="18" customHeight="1" x14ac:dyDescent="0.35"/>
  <cols>
    <col min="1" max="1" width="5.85546875" style="33" customWidth="1"/>
    <col min="2" max="2" width="12.42578125" style="41" customWidth="1"/>
    <col min="3" max="3" width="29.140625" style="41" bestFit="1" customWidth="1"/>
    <col min="4" max="4" width="11.5703125" style="33" customWidth="1"/>
    <col min="5" max="7" width="11.5703125" style="41" customWidth="1"/>
    <col min="8" max="10" width="10.7109375" style="41" customWidth="1"/>
    <col min="11" max="255" width="6.85546875" style="41" customWidth="1"/>
    <col min="256" max="16384" width="9.140625" style="41"/>
  </cols>
  <sheetData>
    <row r="1" spans="1:7" ht="18" customHeight="1" x14ac:dyDescent="0.35">
      <c r="B1" s="210" t="s">
        <v>0</v>
      </c>
      <c r="C1" s="210"/>
      <c r="D1" s="210"/>
      <c r="E1" s="210"/>
      <c r="F1" s="210"/>
      <c r="G1" s="210"/>
    </row>
    <row r="2" spans="1:7" ht="18" customHeight="1" x14ac:dyDescent="0.35">
      <c r="B2" s="210" t="str">
        <f>CONCATENATE("รายชื่อนักเรียน  ",'สรุปจำนวน-นร.'!$B$2," ชั้นมัธยมศึกษาปีที่ 3/1")</f>
        <v>รายชื่อนักเรียน  ภาคเรียนที่ 1 ปีการศึกษา 2569 ชั้นมัธยมศึกษาปีที่ 3/1</v>
      </c>
      <c r="C2" s="210"/>
      <c r="D2" s="210"/>
      <c r="E2" s="210"/>
      <c r="F2" s="210"/>
      <c r="G2" s="210"/>
    </row>
    <row r="3" spans="1:7" ht="18" customHeight="1" x14ac:dyDescent="0.35">
      <c r="B3" s="210" t="str">
        <f>"ครูที่ปรึกษา : "&amp;ครูที่ปรึกษา!$D$26</f>
        <v>ครูที่ปรึกษา : 1. นายเขต  ดอนประจำ  2. นางสาวจิรภา  ภูพันนา</v>
      </c>
      <c r="C3" s="210"/>
      <c r="D3" s="210"/>
      <c r="E3" s="210"/>
      <c r="F3" s="210"/>
      <c r="G3" s="210"/>
    </row>
    <row r="4" spans="1:7" ht="18" customHeight="1" x14ac:dyDescent="0.35">
      <c r="B4" s="209" t="str" cm="1">
        <f t="array" ref="B4">"ชาย  " &amp; SUM(COUNTIF(C6:C46,{"นาย","เด็กชาย"}&amp;"*")) &amp; "  คน     หญิง  " &amp; SUM(COUNTIF(C6:C46,{"นางสาว","เด็กหญิง"}&amp;"*")) &amp; "  คน     รวม  " &amp; COUNTA(C6:C46) &amp; "  คน"</f>
        <v>ชาย  11  คน     หญิง  21  คน     รวม  32  คน</v>
      </c>
      <c r="C4" s="209"/>
      <c r="D4" s="209"/>
      <c r="E4" s="209"/>
      <c r="F4" s="209"/>
      <c r="G4" s="209"/>
    </row>
    <row r="5" spans="1:7" ht="18" customHeight="1" x14ac:dyDescent="0.35">
      <c r="A5" s="37" t="s">
        <v>1</v>
      </c>
      <c r="B5" s="37" t="s">
        <v>2</v>
      </c>
      <c r="C5" s="37" t="s">
        <v>3</v>
      </c>
      <c r="D5" s="42"/>
      <c r="E5" s="39"/>
      <c r="F5" s="39"/>
      <c r="G5" s="39"/>
    </row>
    <row r="6" spans="1:7" s="56" customFormat="1" ht="18" customHeight="1" x14ac:dyDescent="0.35">
      <c r="A6" s="37" t="s">
        <v>4</v>
      </c>
      <c r="B6" s="37">
        <v>20020</v>
      </c>
      <c r="C6" s="47" t="s">
        <v>147</v>
      </c>
      <c r="D6" s="57"/>
      <c r="E6" s="58"/>
      <c r="F6" s="58"/>
      <c r="G6" s="58"/>
    </row>
    <row r="7" spans="1:7" s="56" customFormat="1" ht="18" customHeight="1" x14ac:dyDescent="0.35">
      <c r="A7" s="37" t="s">
        <v>5</v>
      </c>
      <c r="B7" s="37">
        <v>20022</v>
      </c>
      <c r="C7" s="47" t="s">
        <v>149</v>
      </c>
      <c r="D7" s="57"/>
      <c r="E7" s="58"/>
      <c r="F7" s="58"/>
      <c r="G7" s="58"/>
    </row>
    <row r="8" spans="1:7" ht="18" customHeight="1" x14ac:dyDescent="0.35">
      <c r="A8" s="37" t="s">
        <v>6</v>
      </c>
      <c r="B8" s="37">
        <v>20023</v>
      </c>
      <c r="C8" s="47" t="s">
        <v>150</v>
      </c>
      <c r="D8" s="42"/>
      <c r="E8" s="39"/>
      <c r="F8" s="39"/>
      <c r="G8" s="58"/>
    </row>
    <row r="9" spans="1:7" ht="18" customHeight="1" x14ac:dyDescent="0.35">
      <c r="A9" s="37" t="s">
        <v>7</v>
      </c>
      <c r="B9" s="37">
        <v>20024</v>
      </c>
      <c r="C9" s="47" t="s">
        <v>1073</v>
      </c>
      <c r="D9" s="42"/>
      <c r="E9" s="39"/>
      <c r="F9" s="39"/>
      <c r="G9" s="39"/>
    </row>
    <row r="10" spans="1:7" ht="18" customHeight="1" x14ac:dyDescent="0.35">
      <c r="A10" s="37" t="s">
        <v>8</v>
      </c>
      <c r="B10" s="37">
        <v>20025</v>
      </c>
      <c r="C10" s="47" t="s">
        <v>151</v>
      </c>
      <c r="D10" s="42"/>
      <c r="E10" s="39"/>
      <c r="F10" s="39"/>
      <c r="G10" s="39"/>
    </row>
    <row r="11" spans="1:7" s="56" customFormat="1" ht="18" customHeight="1" x14ac:dyDescent="0.35">
      <c r="A11" s="37" t="s">
        <v>9</v>
      </c>
      <c r="B11" s="37">
        <v>20027</v>
      </c>
      <c r="C11" s="47" t="s">
        <v>153</v>
      </c>
      <c r="D11" s="57"/>
      <c r="E11" s="58"/>
      <c r="F11" s="58"/>
      <c r="G11" s="58"/>
    </row>
    <row r="12" spans="1:7" ht="18" customHeight="1" x14ac:dyDescent="0.35">
      <c r="A12" s="37" t="s">
        <v>10</v>
      </c>
      <c r="B12" s="37">
        <v>20029</v>
      </c>
      <c r="C12" s="96" t="s">
        <v>591</v>
      </c>
      <c r="D12" s="42"/>
      <c r="E12" s="39"/>
      <c r="F12" s="39"/>
      <c r="G12" s="39"/>
    </row>
    <row r="13" spans="1:7" ht="18" customHeight="1" x14ac:dyDescent="0.35">
      <c r="A13" s="37" t="s">
        <v>11</v>
      </c>
      <c r="B13" s="37">
        <v>20030</v>
      </c>
      <c r="C13" s="47" t="s">
        <v>154</v>
      </c>
      <c r="D13" s="42"/>
      <c r="E13" s="39"/>
      <c r="F13" s="39"/>
      <c r="G13" s="39"/>
    </row>
    <row r="14" spans="1:7" ht="18" customHeight="1" x14ac:dyDescent="0.35">
      <c r="A14" s="37" t="s">
        <v>12</v>
      </c>
      <c r="B14" s="37">
        <v>20031</v>
      </c>
      <c r="C14" s="47" t="s">
        <v>155</v>
      </c>
      <c r="D14" s="42"/>
      <c r="E14" s="39"/>
      <c r="F14" s="39"/>
      <c r="G14" s="39"/>
    </row>
    <row r="15" spans="1:7" ht="18" customHeight="1" x14ac:dyDescent="0.35">
      <c r="A15" s="37" t="s">
        <v>13</v>
      </c>
      <c r="B15" s="37">
        <v>20032</v>
      </c>
      <c r="C15" s="47" t="s">
        <v>156</v>
      </c>
      <c r="D15" s="42"/>
      <c r="E15" s="39"/>
      <c r="F15" s="39"/>
      <c r="G15" s="39"/>
    </row>
    <row r="16" spans="1:7" ht="18" customHeight="1" x14ac:dyDescent="0.35">
      <c r="A16" s="37" t="s">
        <v>14</v>
      </c>
      <c r="B16" s="37">
        <v>20033</v>
      </c>
      <c r="C16" s="96" t="s">
        <v>157</v>
      </c>
      <c r="D16" s="42"/>
      <c r="E16" s="39"/>
      <c r="F16" s="39"/>
      <c r="G16" s="39"/>
    </row>
    <row r="17" spans="1:7" ht="18" customHeight="1" x14ac:dyDescent="0.35">
      <c r="A17" s="37" t="s">
        <v>15</v>
      </c>
      <c r="B17" s="37">
        <v>20035</v>
      </c>
      <c r="C17" s="47" t="s">
        <v>158</v>
      </c>
      <c r="D17" s="42"/>
      <c r="E17" s="39"/>
      <c r="F17" s="39"/>
      <c r="G17" s="39"/>
    </row>
    <row r="18" spans="1:7" ht="18" customHeight="1" x14ac:dyDescent="0.35">
      <c r="A18" s="37" t="s">
        <v>16</v>
      </c>
      <c r="B18" s="37">
        <v>20037</v>
      </c>
      <c r="C18" s="47" t="s">
        <v>159</v>
      </c>
      <c r="D18" s="42"/>
      <c r="E18" s="39"/>
      <c r="F18" s="39"/>
      <c r="G18" s="39"/>
    </row>
    <row r="19" spans="1:7" ht="18" customHeight="1" x14ac:dyDescent="0.35">
      <c r="A19" s="37" t="s">
        <v>17</v>
      </c>
      <c r="B19" s="37">
        <v>20038</v>
      </c>
      <c r="C19" s="47" t="s">
        <v>160</v>
      </c>
      <c r="D19" s="42"/>
      <c r="E19" s="39"/>
      <c r="F19" s="39"/>
      <c r="G19" s="39"/>
    </row>
    <row r="20" spans="1:7" ht="18" customHeight="1" x14ac:dyDescent="0.35">
      <c r="A20" s="37" t="s">
        <v>18</v>
      </c>
      <c r="B20" s="37">
        <v>20039</v>
      </c>
      <c r="C20" s="47" t="s">
        <v>161</v>
      </c>
      <c r="D20" s="42"/>
      <c r="E20" s="39"/>
      <c r="F20" s="39"/>
      <c r="G20" s="79"/>
    </row>
    <row r="21" spans="1:7" ht="18" customHeight="1" x14ac:dyDescent="0.35">
      <c r="A21" s="37" t="s">
        <v>19</v>
      </c>
      <c r="B21" s="37">
        <v>20040</v>
      </c>
      <c r="C21" s="47" t="s">
        <v>162</v>
      </c>
      <c r="D21" s="42"/>
      <c r="E21" s="39"/>
      <c r="F21" s="39"/>
      <c r="G21" s="39"/>
    </row>
    <row r="22" spans="1:7" ht="18" customHeight="1" x14ac:dyDescent="0.35">
      <c r="A22" s="37" t="s">
        <v>20</v>
      </c>
      <c r="B22" s="37">
        <v>20041</v>
      </c>
      <c r="C22" s="47" t="s">
        <v>163</v>
      </c>
      <c r="D22" s="42"/>
      <c r="E22" s="39"/>
      <c r="F22" s="39"/>
      <c r="G22" s="39"/>
    </row>
    <row r="23" spans="1:7" ht="18" customHeight="1" x14ac:dyDescent="0.35">
      <c r="A23" s="37" t="s">
        <v>21</v>
      </c>
      <c r="B23" s="37">
        <v>20042</v>
      </c>
      <c r="C23" s="47" t="s">
        <v>164</v>
      </c>
      <c r="D23" s="42"/>
      <c r="E23" s="39"/>
      <c r="F23" s="39"/>
      <c r="G23" s="39"/>
    </row>
    <row r="24" spans="1:7" ht="18" customHeight="1" x14ac:dyDescent="0.35">
      <c r="A24" s="37" t="s">
        <v>22</v>
      </c>
      <c r="B24" s="37">
        <v>20043</v>
      </c>
      <c r="C24" s="47" t="s">
        <v>165</v>
      </c>
      <c r="D24" s="42"/>
      <c r="E24" s="39"/>
      <c r="F24" s="39"/>
      <c r="G24" s="39"/>
    </row>
    <row r="25" spans="1:7" ht="18" customHeight="1" x14ac:dyDescent="0.35">
      <c r="A25" s="37" t="s">
        <v>23</v>
      </c>
      <c r="B25" s="37">
        <v>20044</v>
      </c>
      <c r="C25" s="47" t="s">
        <v>166</v>
      </c>
      <c r="D25" s="42"/>
      <c r="E25" s="39"/>
      <c r="F25" s="39"/>
      <c r="G25" s="39"/>
    </row>
    <row r="26" spans="1:7" ht="18" customHeight="1" x14ac:dyDescent="0.35">
      <c r="A26" s="37" t="s">
        <v>24</v>
      </c>
      <c r="B26" s="37">
        <v>20045</v>
      </c>
      <c r="C26" s="47" t="s">
        <v>167</v>
      </c>
      <c r="D26" s="42"/>
      <c r="E26" s="39"/>
      <c r="F26" s="39"/>
      <c r="G26" s="39"/>
    </row>
    <row r="27" spans="1:7" ht="18" customHeight="1" x14ac:dyDescent="0.35">
      <c r="A27" s="37" t="s">
        <v>25</v>
      </c>
      <c r="B27" s="37">
        <v>20046</v>
      </c>
      <c r="C27" s="47" t="s">
        <v>588</v>
      </c>
      <c r="D27" s="42"/>
      <c r="E27" s="39"/>
      <c r="F27" s="39"/>
      <c r="G27" s="39"/>
    </row>
    <row r="28" spans="1:7" ht="18" customHeight="1" x14ac:dyDescent="0.35">
      <c r="A28" s="37" t="s">
        <v>26</v>
      </c>
      <c r="B28" s="37">
        <v>20047</v>
      </c>
      <c r="C28" s="47" t="s">
        <v>168</v>
      </c>
      <c r="D28" s="42"/>
      <c r="E28" s="39"/>
      <c r="F28" s="39"/>
      <c r="G28" s="39"/>
    </row>
    <row r="29" spans="1:7" ht="18" customHeight="1" x14ac:dyDescent="0.35">
      <c r="A29" s="37" t="s">
        <v>27</v>
      </c>
      <c r="B29" s="37">
        <v>20048</v>
      </c>
      <c r="C29" s="47" t="s">
        <v>169</v>
      </c>
      <c r="D29" s="42"/>
      <c r="E29" s="39"/>
      <c r="F29" s="39"/>
      <c r="G29" s="39"/>
    </row>
    <row r="30" spans="1:7" ht="18" customHeight="1" x14ac:dyDescent="0.35">
      <c r="A30" s="37" t="s">
        <v>28</v>
      </c>
      <c r="B30" s="37">
        <v>20049</v>
      </c>
      <c r="C30" s="47" t="s">
        <v>170</v>
      </c>
      <c r="D30" s="42"/>
      <c r="E30" s="39"/>
      <c r="F30" s="39"/>
      <c r="G30" s="39"/>
    </row>
    <row r="31" spans="1:7" ht="18" customHeight="1" x14ac:dyDescent="0.35">
      <c r="A31" s="37" t="s">
        <v>29</v>
      </c>
      <c r="B31" s="37">
        <v>20050</v>
      </c>
      <c r="C31" s="47" t="s">
        <v>171</v>
      </c>
      <c r="D31" s="42"/>
      <c r="E31" s="39"/>
      <c r="F31" s="39"/>
      <c r="G31" s="39"/>
    </row>
    <row r="32" spans="1:7" ht="18" customHeight="1" x14ac:dyDescent="0.35">
      <c r="A32" s="37" t="s">
        <v>30</v>
      </c>
      <c r="B32" s="37">
        <v>20051</v>
      </c>
      <c r="C32" s="47" t="s">
        <v>172</v>
      </c>
      <c r="D32" s="42"/>
      <c r="E32" s="39"/>
      <c r="F32" s="39"/>
      <c r="G32" s="39"/>
    </row>
    <row r="33" spans="1:7" ht="18" customHeight="1" x14ac:dyDescent="0.35">
      <c r="A33" s="37" t="s">
        <v>31</v>
      </c>
      <c r="B33" s="37">
        <v>20052</v>
      </c>
      <c r="C33" s="47" t="s">
        <v>173</v>
      </c>
      <c r="D33" s="42"/>
      <c r="E33" s="39"/>
      <c r="F33" s="39"/>
      <c r="G33" s="39"/>
    </row>
    <row r="34" spans="1:7" ht="18" customHeight="1" x14ac:dyDescent="0.35">
      <c r="A34" s="37" t="s">
        <v>32</v>
      </c>
      <c r="B34" s="37">
        <v>20053</v>
      </c>
      <c r="C34" s="47" t="s">
        <v>174</v>
      </c>
      <c r="D34" s="42"/>
      <c r="E34" s="39"/>
      <c r="F34" s="39"/>
      <c r="G34" s="39"/>
    </row>
    <row r="35" spans="1:7" ht="18" customHeight="1" x14ac:dyDescent="0.35">
      <c r="A35" s="37">
        <v>30</v>
      </c>
      <c r="B35" s="37">
        <v>20054</v>
      </c>
      <c r="C35" s="97" t="s">
        <v>175</v>
      </c>
      <c r="D35" s="42"/>
      <c r="E35" s="39"/>
      <c r="F35" s="39"/>
      <c r="G35" s="39"/>
    </row>
    <row r="36" spans="1:7" ht="18" customHeight="1" x14ac:dyDescent="0.35">
      <c r="A36" s="37">
        <v>31</v>
      </c>
      <c r="B36" s="37">
        <v>20055</v>
      </c>
      <c r="C36" s="47" t="s">
        <v>176</v>
      </c>
      <c r="D36" s="42"/>
      <c r="E36" s="39"/>
      <c r="F36" s="39"/>
      <c r="G36" s="39"/>
    </row>
    <row r="37" spans="1:7" ht="18" customHeight="1" x14ac:dyDescent="0.35">
      <c r="A37" s="37">
        <v>32</v>
      </c>
      <c r="B37" s="37">
        <v>20057</v>
      </c>
      <c r="C37" s="47" t="s">
        <v>177</v>
      </c>
      <c r="D37" s="42"/>
      <c r="E37" s="39"/>
      <c r="F37" s="39"/>
      <c r="G37" s="39"/>
    </row>
    <row r="38" spans="1:7" ht="18" customHeight="1" x14ac:dyDescent="0.35">
      <c r="A38" s="44"/>
    </row>
    <row r="39" spans="1:7" ht="18" customHeight="1" x14ac:dyDescent="0.35">
      <c r="A39" s="44"/>
    </row>
    <row r="40" spans="1:7" ht="18" customHeight="1" x14ac:dyDescent="0.35">
      <c r="A40" s="44"/>
    </row>
    <row r="41" spans="1:7" ht="18" customHeight="1" x14ac:dyDescent="0.35">
      <c r="A41" s="44"/>
    </row>
    <row r="42" spans="1:7" ht="18" customHeight="1" x14ac:dyDescent="0.35">
      <c r="A42" s="44"/>
    </row>
    <row r="43" spans="1:7" ht="18" customHeight="1" x14ac:dyDescent="0.35">
      <c r="A43" s="44"/>
    </row>
    <row r="44" spans="1:7" ht="18" customHeight="1" x14ac:dyDescent="0.35">
      <c r="A44" s="44"/>
    </row>
    <row r="45" spans="1:7" ht="18" customHeight="1" x14ac:dyDescent="0.35">
      <c r="A45" s="44"/>
    </row>
    <row r="46" spans="1:7" ht="18" customHeight="1" x14ac:dyDescent="0.35">
      <c r="A46" s="44"/>
    </row>
    <row r="47" spans="1:7" ht="18" customHeight="1" x14ac:dyDescent="0.35">
      <c r="B47" s="210" t="s">
        <v>0</v>
      </c>
      <c r="C47" s="210"/>
      <c r="D47" s="210"/>
      <c r="E47" s="210"/>
      <c r="F47" s="210"/>
      <c r="G47" s="210"/>
    </row>
    <row r="48" spans="1:7" ht="18" customHeight="1" x14ac:dyDescent="0.35">
      <c r="B48" s="210" t="str">
        <f>CONCATENATE("รายชื่อนักเรียน  ",'สรุปจำนวน-นร.'!$B$2," ชั้นมัธยมศึกษาปีที่ 3/2")</f>
        <v>รายชื่อนักเรียน  ภาคเรียนที่ 1 ปีการศึกษา 2569 ชั้นมัธยมศึกษาปีที่ 3/2</v>
      </c>
      <c r="C48" s="210"/>
      <c r="D48" s="210"/>
      <c r="E48" s="210"/>
      <c r="F48" s="210"/>
      <c r="G48" s="210"/>
    </row>
    <row r="49" spans="1:7" ht="18" customHeight="1" x14ac:dyDescent="0.35">
      <c r="B49" s="210" t="str">
        <f>"ครูที่ปรึกษา : "&amp;ครูที่ปรึกษา!$D$27</f>
        <v>ครูที่ปรึกษา : 1. นางนิตยา  บูรพาพรพันธ์  2. นางสาวมลิสา แต้ธวัช</v>
      </c>
      <c r="C49" s="210"/>
      <c r="D49" s="210"/>
      <c r="E49" s="210"/>
      <c r="F49" s="210"/>
      <c r="G49" s="210"/>
    </row>
    <row r="50" spans="1:7" s="56" customFormat="1" ht="18" customHeight="1" x14ac:dyDescent="0.35">
      <c r="B50" s="209" t="str" cm="1">
        <f t="array" ref="B50">"ชาย  " &amp; SUM(COUNTIF(C52:C92,{"นาย","เด็กชาย"}&amp;"*")) &amp; "  คน     หญิง  " &amp; SUM(COUNTIF(C52:C92,{"นางสาว","เด็กหญิง"}&amp;"*")) &amp; "  คน     รวม  " &amp; COUNTA(C52:C92) &amp; "  คน"</f>
        <v>ชาย  12  คน     หญิง  20  คน     รวม  32  คน</v>
      </c>
      <c r="C50" s="209"/>
      <c r="D50" s="209"/>
      <c r="E50" s="209"/>
      <c r="F50" s="209"/>
      <c r="G50" s="209"/>
    </row>
    <row r="51" spans="1:7" s="56" customFormat="1" ht="18" customHeight="1" x14ac:dyDescent="0.35">
      <c r="A51" s="37" t="s">
        <v>1</v>
      </c>
      <c r="B51" s="37" t="s">
        <v>2</v>
      </c>
      <c r="C51" s="42" t="s">
        <v>34</v>
      </c>
      <c r="D51" s="42"/>
      <c r="E51" s="39"/>
      <c r="F51" s="39"/>
      <c r="G51" s="39"/>
    </row>
    <row r="52" spans="1:7" s="56" customFormat="1" ht="18" customHeight="1" x14ac:dyDescent="0.35">
      <c r="A52" s="81" t="s">
        <v>4</v>
      </c>
      <c r="B52" s="57">
        <v>19564</v>
      </c>
      <c r="C52" s="58" t="s">
        <v>586</v>
      </c>
      <c r="D52" s="57"/>
      <c r="E52" s="58"/>
      <c r="F52" s="58"/>
      <c r="G52" s="58"/>
    </row>
    <row r="53" spans="1:7" s="56" customFormat="1" ht="18" customHeight="1" x14ac:dyDescent="0.35">
      <c r="A53" s="46" t="s">
        <v>5</v>
      </c>
      <c r="B53" s="37">
        <v>20058</v>
      </c>
      <c r="C53" s="47" t="s">
        <v>178</v>
      </c>
      <c r="D53" s="57"/>
      <c r="E53" s="58"/>
      <c r="F53" s="58"/>
      <c r="G53" s="58"/>
    </row>
    <row r="54" spans="1:7" ht="18" customHeight="1" x14ac:dyDescent="0.35">
      <c r="A54" s="46" t="s">
        <v>6</v>
      </c>
      <c r="B54" s="37">
        <v>20060</v>
      </c>
      <c r="C54" s="47" t="s">
        <v>179</v>
      </c>
      <c r="D54" s="57"/>
      <c r="E54" s="58"/>
      <c r="F54" s="58"/>
      <c r="G54" s="58"/>
    </row>
    <row r="55" spans="1:7" ht="18" customHeight="1" x14ac:dyDescent="0.35">
      <c r="A55" s="37" t="s">
        <v>7</v>
      </c>
      <c r="B55" s="37">
        <v>20061</v>
      </c>
      <c r="C55" s="47" t="s">
        <v>180</v>
      </c>
      <c r="D55" s="57"/>
      <c r="E55" s="58"/>
      <c r="F55" s="58"/>
      <c r="G55" s="58"/>
    </row>
    <row r="56" spans="1:7" ht="18" customHeight="1" x14ac:dyDescent="0.35">
      <c r="A56" s="37" t="s">
        <v>8</v>
      </c>
      <c r="B56" s="37">
        <v>20062</v>
      </c>
      <c r="C56" s="47" t="s">
        <v>181</v>
      </c>
      <c r="D56" s="42"/>
      <c r="E56" s="39"/>
      <c r="F56" s="39"/>
      <c r="G56" s="39"/>
    </row>
    <row r="57" spans="1:7" ht="18" customHeight="1" x14ac:dyDescent="0.35">
      <c r="A57" s="37" t="s">
        <v>9</v>
      </c>
      <c r="B57" s="37">
        <v>20063</v>
      </c>
      <c r="C57" s="47" t="s">
        <v>182</v>
      </c>
      <c r="D57" s="42"/>
      <c r="E57" s="39"/>
      <c r="F57" s="39"/>
      <c r="G57" s="39"/>
    </row>
    <row r="58" spans="1:7" ht="18" customHeight="1" x14ac:dyDescent="0.35">
      <c r="A58" s="37" t="s">
        <v>10</v>
      </c>
      <c r="B58" s="37">
        <v>20065</v>
      </c>
      <c r="C58" s="47" t="s">
        <v>183</v>
      </c>
      <c r="D58" s="42"/>
      <c r="E58" s="39"/>
      <c r="F58" s="39"/>
      <c r="G58" s="39"/>
    </row>
    <row r="59" spans="1:7" ht="18" customHeight="1" x14ac:dyDescent="0.35">
      <c r="A59" s="37" t="s">
        <v>11</v>
      </c>
      <c r="B59" s="37">
        <v>20066</v>
      </c>
      <c r="C59" s="96" t="s">
        <v>184</v>
      </c>
      <c r="D59" s="42"/>
      <c r="E59" s="39"/>
      <c r="F59" s="39"/>
      <c r="G59" s="39"/>
    </row>
    <row r="60" spans="1:7" ht="18" customHeight="1" x14ac:dyDescent="0.35">
      <c r="A60" s="37" t="s">
        <v>12</v>
      </c>
      <c r="B60" s="37">
        <v>20069</v>
      </c>
      <c r="C60" s="97" t="s">
        <v>185</v>
      </c>
      <c r="D60" s="42"/>
      <c r="E60" s="39"/>
      <c r="F60" s="39"/>
      <c r="G60" s="39"/>
    </row>
    <row r="61" spans="1:7" ht="18" customHeight="1" x14ac:dyDescent="0.35">
      <c r="A61" s="37" t="s">
        <v>13</v>
      </c>
      <c r="B61" s="37">
        <v>20070</v>
      </c>
      <c r="C61" s="47" t="s">
        <v>186</v>
      </c>
      <c r="D61" s="42"/>
      <c r="E61" s="39"/>
      <c r="F61" s="39"/>
      <c r="G61" s="39"/>
    </row>
    <row r="62" spans="1:7" ht="18" customHeight="1" x14ac:dyDescent="0.35">
      <c r="A62" s="37" t="s">
        <v>14</v>
      </c>
      <c r="B62" s="37">
        <v>20072</v>
      </c>
      <c r="C62" s="96" t="s">
        <v>187</v>
      </c>
      <c r="D62" s="42"/>
      <c r="E62" s="39"/>
      <c r="F62" s="39"/>
      <c r="G62" s="39"/>
    </row>
    <row r="63" spans="1:7" ht="18" customHeight="1" x14ac:dyDescent="0.35">
      <c r="A63" s="37" t="s">
        <v>15</v>
      </c>
      <c r="B63" s="37">
        <v>20073</v>
      </c>
      <c r="C63" s="96" t="s">
        <v>188</v>
      </c>
      <c r="D63" s="42"/>
      <c r="E63" s="39"/>
      <c r="F63" s="39"/>
      <c r="G63" s="39"/>
    </row>
    <row r="64" spans="1:7" ht="18" customHeight="1" x14ac:dyDescent="0.35">
      <c r="A64" s="37" t="s">
        <v>16</v>
      </c>
      <c r="B64" s="37">
        <v>20074</v>
      </c>
      <c r="C64" s="47" t="s">
        <v>189</v>
      </c>
      <c r="D64" s="42"/>
      <c r="E64" s="39"/>
      <c r="F64" s="39"/>
      <c r="G64" s="39"/>
    </row>
    <row r="65" spans="1:7" ht="18" customHeight="1" x14ac:dyDescent="0.35">
      <c r="A65" s="37" t="s">
        <v>17</v>
      </c>
      <c r="B65" s="37">
        <v>20075</v>
      </c>
      <c r="C65" s="47" t="s">
        <v>190</v>
      </c>
      <c r="D65" s="42"/>
      <c r="E65" s="39"/>
      <c r="F65" s="39"/>
      <c r="G65" s="39"/>
    </row>
    <row r="66" spans="1:7" ht="18" customHeight="1" x14ac:dyDescent="0.35">
      <c r="A66" s="37" t="s">
        <v>18</v>
      </c>
      <c r="B66" s="37">
        <v>20076</v>
      </c>
      <c r="C66" s="97" t="s">
        <v>191</v>
      </c>
      <c r="D66" s="42"/>
      <c r="E66" s="39"/>
      <c r="F66" s="39"/>
      <c r="G66" s="39"/>
    </row>
    <row r="67" spans="1:7" ht="18" customHeight="1" x14ac:dyDescent="0.35">
      <c r="A67" s="37" t="s">
        <v>19</v>
      </c>
      <c r="B67" s="37">
        <v>20077</v>
      </c>
      <c r="C67" s="47" t="s">
        <v>192</v>
      </c>
      <c r="D67" s="42"/>
      <c r="E67" s="39"/>
      <c r="F67" s="39"/>
      <c r="G67" s="39"/>
    </row>
    <row r="68" spans="1:7" ht="18" customHeight="1" x14ac:dyDescent="0.35">
      <c r="A68" s="37" t="s">
        <v>20</v>
      </c>
      <c r="B68" s="37">
        <v>20078</v>
      </c>
      <c r="C68" s="97" t="s">
        <v>193</v>
      </c>
      <c r="D68" s="42"/>
      <c r="E68" s="39"/>
      <c r="F68" s="39"/>
      <c r="G68" s="39"/>
    </row>
    <row r="69" spans="1:7" ht="18" customHeight="1" x14ac:dyDescent="0.35">
      <c r="A69" s="37" t="s">
        <v>21</v>
      </c>
      <c r="B69" s="37">
        <v>20079</v>
      </c>
      <c r="C69" s="47" t="s">
        <v>575</v>
      </c>
      <c r="D69" s="42"/>
      <c r="E69" s="39"/>
      <c r="F69" s="39"/>
      <c r="G69" s="39"/>
    </row>
    <row r="70" spans="1:7" ht="18" customHeight="1" x14ac:dyDescent="0.35">
      <c r="A70" s="37" t="s">
        <v>22</v>
      </c>
      <c r="B70" s="37">
        <v>20080</v>
      </c>
      <c r="C70" s="47" t="s">
        <v>194</v>
      </c>
      <c r="D70" s="42"/>
      <c r="E70" s="39"/>
      <c r="F70" s="39"/>
      <c r="G70" s="39"/>
    </row>
    <row r="71" spans="1:7" ht="18" customHeight="1" x14ac:dyDescent="0.35">
      <c r="A71" s="37" t="s">
        <v>23</v>
      </c>
      <c r="B71" s="37">
        <v>20081</v>
      </c>
      <c r="C71" s="47" t="s">
        <v>195</v>
      </c>
      <c r="D71" s="42"/>
      <c r="E71" s="39"/>
      <c r="F71" s="39"/>
      <c r="G71" s="39"/>
    </row>
    <row r="72" spans="1:7" ht="18" customHeight="1" x14ac:dyDescent="0.35">
      <c r="A72" s="37" t="s">
        <v>24</v>
      </c>
      <c r="B72" s="37">
        <v>20084</v>
      </c>
      <c r="C72" s="47" t="s">
        <v>196</v>
      </c>
      <c r="D72" s="42"/>
      <c r="E72" s="39"/>
      <c r="F72" s="39"/>
      <c r="G72" s="39"/>
    </row>
    <row r="73" spans="1:7" ht="18" customHeight="1" x14ac:dyDescent="0.35">
      <c r="A73" s="37" t="s">
        <v>25</v>
      </c>
      <c r="B73" s="37">
        <v>20085</v>
      </c>
      <c r="C73" s="47" t="s">
        <v>197</v>
      </c>
      <c r="D73" s="42"/>
      <c r="E73" s="39"/>
      <c r="F73" s="39"/>
      <c r="G73" s="39"/>
    </row>
    <row r="74" spans="1:7" ht="18" customHeight="1" x14ac:dyDescent="0.35">
      <c r="A74" s="37" t="s">
        <v>26</v>
      </c>
      <c r="B74" s="37">
        <v>20086</v>
      </c>
      <c r="C74" s="96" t="s">
        <v>198</v>
      </c>
      <c r="D74" s="42"/>
      <c r="E74" s="39"/>
      <c r="F74" s="39"/>
      <c r="G74" s="39"/>
    </row>
    <row r="75" spans="1:7" ht="18" customHeight="1" x14ac:dyDescent="0.35">
      <c r="A75" s="37" t="s">
        <v>27</v>
      </c>
      <c r="B75" s="37">
        <v>20087</v>
      </c>
      <c r="C75" s="97" t="s">
        <v>199</v>
      </c>
      <c r="D75" s="42"/>
      <c r="E75" s="39"/>
      <c r="F75" s="39"/>
      <c r="G75" s="39"/>
    </row>
    <row r="76" spans="1:7" ht="18" customHeight="1" x14ac:dyDescent="0.35">
      <c r="A76" s="37" t="s">
        <v>28</v>
      </c>
      <c r="B76" s="37">
        <v>20088</v>
      </c>
      <c r="C76" s="47" t="s">
        <v>200</v>
      </c>
      <c r="D76" s="42"/>
      <c r="E76" s="39"/>
      <c r="F76" s="39"/>
      <c r="G76" s="39"/>
    </row>
    <row r="77" spans="1:7" ht="18" customHeight="1" x14ac:dyDescent="0.35">
      <c r="A77" s="37" t="s">
        <v>29</v>
      </c>
      <c r="B77" s="37">
        <v>20089</v>
      </c>
      <c r="C77" s="47" t="s">
        <v>201</v>
      </c>
      <c r="D77" s="42"/>
      <c r="E77" s="39"/>
      <c r="F77" s="39"/>
      <c r="G77" s="39"/>
    </row>
    <row r="78" spans="1:7" ht="18" customHeight="1" x14ac:dyDescent="0.35">
      <c r="A78" s="37" t="s">
        <v>30</v>
      </c>
      <c r="B78" s="37">
        <v>20090</v>
      </c>
      <c r="C78" s="47" t="s">
        <v>202</v>
      </c>
      <c r="D78" s="42"/>
      <c r="E78" s="39"/>
      <c r="F78" s="39"/>
      <c r="G78" s="39"/>
    </row>
    <row r="79" spans="1:7" ht="18" customHeight="1" x14ac:dyDescent="0.35">
      <c r="A79" s="37" t="s">
        <v>31</v>
      </c>
      <c r="B79" s="37">
        <v>20091</v>
      </c>
      <c r="C79" s="96" t="s">
        <v>203</v>
      </c>
      <c r="D79" s="42"/>
      <c r="E79" s="39"/>
      <c r="F79" s="39"/>
      <c r="G79" s="39"/>
    </row>
    <row r="80" spans="1:7" ht="18" customHeight="1" x14ac:dyDescent="0.35">
      <c r="A80" s="37" t="s">
        <v>32</v>
      </c>
      <c r="B80" s="37">
        <v>20092</v>
      </c>
      <c r="C80" s="47" t="s">
        <v>204</v>
      </c>
      <c r="D80" s="42"/>
      <c r="E80" s="39"/>
      <c r="F80" s="39"/>
      <c r="G80" s="39"/>
    </row>
    <row r="81" spans="1:7" ht="18" customHeight="1" x14ac:dyDescent="0.35">
      <c r="A81" s="37" t="s">
        <v>33</v>
      </c>
      <c r="B81" s="37">
        <v>20094</v>
      </c>
      <c r="C81" s="47" t="s">
        <v>205</v>
      </c>
      <c r="D81" s="42"/>
      <c r="E81" s="39"/>
      <c r="F81" s="39"/>
      <c r="G81" s="39"/>
    </row>
    <row r="82" spans="1:7" ht="18" customHeight="1" x14ac:dyDescent="0.35">
      <c r="A82" s="37">
        <v>31</v>
      </c>
      <c r="B82" s="42">
        <v>20461</v>
      </c>
      <c r="C82" s="39" t="s">
        <v>543</v>
      </c>
      <c r="D82" s="42"/>
      <c r="E82" s="39"/>
      <c r="F82" s="39"/>
      <c r="G82" s="39"/>
    </row>
    <row r="83" spans="1:7" ht="18" customHeight="1" x14ac:dyDescent="0.35">
      <c r="A83" s="37">
        <v>32</v>
      </c>
      <c r="B83" s="42">
        <v>20462</v>
      </c>
      <c r="C83" s="39" t="s">
        <v>544</v>
      </c>
      <c r="D83" s="42"/>
      <c r="E83" s="39"/>
      <c r="F83" s="39"/>
      <c r="G83" s="192"/>
    </row>
    <row r="84" spans="1:7" ht="18" customHeight="1" x14ac:dyDescent="0.35">
      <c r="A84" s="44"/>
    </row>
    <row r="85" spans="1:7" ht="18" customHeight="1" x14ac:dyDescent="0.35">
      <c r="A85" s="44"/>
    </row>
    <row r="86" spans="1:7" ht="18" customHeight="1" x14ac:dyDescent="0.35">
      <c r="A86" s="44"/>
    </row>
    <row r="87" spans="1:7" ht="18" customHeight="1" x14ac:dyDescent="0.35">
      <c r="A87" s="44"/>
    </row>
    <row r="88" spans="1:7" ht="18" customHeight="1" x14ac:dyDescent="0.35">
      <c r="A88" s="44"/>
      <c r="G88" s="53"/>
    </row>
    <row r="89" spans="1:7" ht="18" customHeight="1" x14ac:dyDescent="0.35">
      <c r="A89" s="44"/>
      <c r="G89" s="53"/>
    </row>
    <row r="90" spans="1:7" ht="18" customHeight="1" x14ac:dyDescent="0.35">
      <c r="A90" s="44"/>
      <c r="G90" s="53"/>
    </row>
    <row r="91" spans="1:7" ht="18" customHeight="1" x14ac:dyDescent="0.35">
      <c r="A91" s="44"/>
      <c r="G91" s="53"/>
    </row>
    <row r="92" spans="1:7" ht="18" customHeight="1" x14ac:dyDescent="0.35">
      <c r="A92" s="44"/>
      <c r="G92" s="53"/>
    </row>
    <row r="93" spans="1:7" ht="17.45" customHeight="1" x14ac:dyDescent="0.35">
      <c r="B93" s="210" t="s">
        <v>0</v>
      </c>
      <c r="C93" s="210"/>
      <c r="D93" s="210"/>
      <c r="E93" s="210"/>
      <c r="F93" s="210"/>
      <c r="G93" s="210"/>
    </row>
    <row r="94" spans="1:7" s="56" customFormat="1" ht="17.45" customHeight="1" x14ac:dyDescent="0.35">
      <c r="B94" s="210" t="str">
        <f>CONCATENATE("รายชื่อนักเรียน  ",'สรุปจำนวน-นร.'!$B$2," ชั้นมัธยมศึกษาปีที่ 3/3")</f>
        <v>รายชื่อนักเรียน  ภาคเรียนที่ 1 ปีการศึกษา 2569 ชั้นมัธยมศึกษาปีที่ 3/3</v>
      </c>
      <c r="C94" s="210"/>
      <c r="D94" s="210"/>
      <c r="E94" s="210"/>
      <c r="F94" s="210"/>
      <c r="G94" s="210"/>
    </row>
    <row r="95" spans="1:7" s="56" customFormat="1" ht="17.45" customHeight="1" x14ac:dyDescent="0.35">
      <c r="A95" s="33"/>
      <c r="B95" s="210" t="str">
        <f>"ครูที่ปรึกษา : "&amp;ครูที่ปรึกษา!$D$28</f>
        <v xml:space="preserve">ครูที่ปรึกษา : 1. นางสุภาภรณ์  ดงเรืองศรี  2. นางสาวปิยะดา  ดีสวนโคก  </v>
      </c>
      <c r="C95" s="210"/>
      <c r="D95" s="210"/>
      <c r="E95" s="210"/>
      <c r="F95" s="210"/>
      <c r="G95" s="210"/>
    </row>
    <row r="96" spans="1:7" ht="17.45" customHeight="1" x14ac:dyDescent="0.35">
      <c r="B96" s="209" t="str" cm="1">
        <f t="array" ref="B96">"ชาย  " &amp; SUM(COUNTIF(C98:C140,{"นาย","เด็กชาย"}&amp;"*")) &amp; "  คน     หญิง  " &amp; SUM(COUNTIF(C98:C140,{"นางสาว","เด็กหญิง"}&amp;"*")) &amp; "  คน     รวม  " &amp; COUNTA(C98:C140) &amp; "  คน"</f>
        <v>ชาย  15  คน     หญิง  16  คน     รวม  31  คน</v>
      </c>
      <c r="C96" s="209"/>
      <c r="D96" s="209"/>
      <c r="E96" s="209"/>
      <c r="F96" s="209"/>
      <c r="G96" s="209"/>
    </row>
    <row r="97" spans="1:7" ht="17.45" customHeight="1" x14ac:dyDescent="0.35">
      <c r="A97" s="37" t="s">
        <v>1</v>
      </c>
      <c r="B97" s="37" t="s">
        <v>2</v>
      </c>
      <c r="C97" s="42" t="s">
        <v>34</v>
      </c>
      <c r="D97" s="42"/>
      <c r="E97" s="39"/>
      <c r="F97" s="39"/>
      <c r="G97" s="39"/>
    </row>
    <row r="98" spans="1:7" ht="17.45" customHeight="1" x14ac:dyDescent="0.35">
      <c r="A98" s="81" t="s">
        <v>4</v>
      </c>
      <c r="B98" s="81">
        <v>19597</v>
      </c>
      <c r="C98" s="118" t="s">
        <v>68</v>
      </c>
      <c r="D98" s="57"/>
      <c r="E98" s="58"/>
      <c r="F98" s="58"/>
      <c r="G98" s="58"/>
    </row>
    <row r="99" spans="1:7" ht="17.45" customHeight="1" x14ac:dyDescent="0.35">
      <c r="A99" s="81" t="s">
        <v>5</v>
      </c>
      <c r="B99" s="57">
        <v>20473</v>
      </c>
      <c r="C99" s="58" t="s">
        <v>549</v>
      </c>
      <c r="D99" s="57"/>
      <c r="E99" s="58"/>
      <c r="F99" s="58"/>
      <c r="G99" s="58"/>
    </row>
    <row r="100" spans="1:7" ht="17.45" customHeight="1" x14ac:dyDescent="0.35">
      <c r="A100" s="59">
        <v>3</v>
      </c>
      <c r="B100" s="37">
        <v>20095</v>
      </c>
      <c r="C100" s="47" t="s">
        <v>206</v>
      </c>
      <c r="D100" s="57"/>
      <c r="E100" s="58"/>
      <c r="F100" s="58"/>
      <c r="G100" s="58"/>
    </row>
    <row r="101" spans="1:7" ht="17.45" customHeight="1" x14ac:dyDescent="0.35">
      <c r="A101" s="35">
        <v>4</v>
      </c>
      <c r="B101" s="37">
        <v>20096</v>
      </c>
      <c r="C101" s="47" t="s">
        <v>207</v>
      </c>
      <c r="D101" s="42"/>
      <c r="E101" s="39"/>
      <c r="F101" s="39"/>
      <c r="G101" s="39"/>
    </row>
    <row r="102" spans="1:7" ht="17.45" customHeight="1" x14ac:dyDescent="0.35">
      <c r="A102" s="35">
        <v>5</v>
      </c>
      <c r="B102" s="37">
        <v>20098</v>
      </c>
      <c r="C102" s="47" t="s">
        <v>208</v>
      </c>
      <c r="D102" s="42"/>
      <c r="E102" s="39"/>
      <c r="F102" s="39"/>
      <c r="G102" s="39"/>
    </row>
    <row r="103" spans="1:7" ht="17.45" customHeight="1" x14ac:dyDescent="0.35">
      <c r="A103" s="35">
        <v>6</v>
      </c>
      <c r="B103" s="37">
        <v>20099</v>
      </c>
      <c r="C103" s="47" t="s">
        <v>209</v>
      </c>
      <c r="D103" s="42"/>
      <c r="E103" s="39"/>
      <c r="F103" s="39"/>
      <c r="G103" s="39"/>
    </row>
    <row r="104" spans="1:7" ht="17.45" customHeight="1" x14ac:dyDescent="0.35">
      <c r="A104" s="35">
        <v>7</v>
      </c>
      <c r="B104" s="37">
        <v>20101</v>
      </c>
      <c r="C104" s="47" t="s">
        <v>1027</v>
      </c>
      <c r="D104" s="42"/>
      <c r="E104" s="39"/>
      <c r="F104" s="39"/>
      <c r="G104" s="39"/>
    </row>
    <row r="105" spans="1:7" ht="17.45" customHeight="1" x14ac:dyDescent="0.35">
      <c r="A105" s="35">
        <v>8</v>
      </c>
      <c r="B105" s="37">
        <v>20102</v>
      </c>
      <c r="C105" s="97" t="s">
        <v>211</v>
      </c>
      <c r="D105" s="42"/>
      <c r="E105" s="39"/>
      <c r="F105" s="39"/>
      <c r="G105" s="39"/>
    </row>
    <row r="106" spans="1:7" ht="17.45" customHeight="1" x14ac:dyDescent="0.35">
      <c r="A106" s="35">
        <v>9</v>
      </c>
      <c r="B106" s="37">
        <v>20103</v>
      </c>
      <c r="C106" s="47" t="s">
        <v>212</v>
      </c>
      <c r="D106" s="42"/>
      <c r="E106" s="39"/>
      <c r="F106" s="39"/>
      <c r="G106" s="39"/>
    </row>
    <row r="107" spans="1:7" ht="17.45" customHeight="1" x14ac:dyDescent="0.35">
      <c r="A107" s="35">
        <v>10</v>
      </c>
      <c r="B107" s="37">
        <v>20104</v>
      </c>
      <c r="C107" s="47" t="s">
        <v>213</v>
      </c>
      <c r="D107" s="42"/>
      <c r="E107" s="39"/>
      <c r="F107" s="39"/>
      <c r="G107" s="39"/>
    </row>
    <row r="108" spans="1:7" ht="17.45" customHeight="1" x14ac:dyDescent="0.35">
      <c r="A108" s="35">
        <v>11</v>
      </c>
      <c r="B108" s="37">
        <v>20106</v>
      </c>
      <c r="C108" s="47" t="s">
        <v>214</v>
      </c>
      <c r="D108" s="42"/>
      <c r="E108" s="39"/>
      <c r="F108" s="39"/>
      <c r="G108" s="39"/>
    </row>
    <row r="109" spans="1:7" ht="17.45" customHeight="1" x14ac:dyDescent="0.35">
      <c r="A109" s="35">
        <v>12</v>
      </c>
      <c r="B109" s="37">
        <v>20107</v>
      </c>
      <c r="C109" s="97" t="s">
        <v>215</v>
      </c>
      <c r="D109" s="42"/>
      <c r="E109" s="39"/>
      <c r="F109" s="39"/>
      <c r="G109" s="39"/>
    </row>
    <row r="110" spans="1:7" ht="17.45" customHeight="1" x14ac:dyDescent="0.35">
      <c r="A110" s="35">
        <v>13</v>
      </c>
      <c r="B110" s="37">
        <v>20108</v>
      </c>
      <c r="C110" s="47" t="s">
        <v>216</v>
      </c>
      <c r="D110" s="42"/>
      <c r="E110" s="39"/>
      <c r="F110" s="39"/>
      <c r="G110" s="39"/>
    </row>
    <row r="111" spans="1:7" ht="17.45" customHeight="1" x14ac:dyDescent="0.35">
      <c r="A111" s="35">
        <v>14</v>
      </c>
      <c r="B111" s="37">
        <v>20109</v>
      </c>
      <c r="C111" s="47" t="s">
        <v>217</v>
      </c>
      <c r="D111" s="42"/>
      <c r="E111" s="39"/>
      <c r="F111" s="39"/>
      <c r="G111" s="39"/>
    </row>
    <row r="112" spans="1:7" ht="17.45" customHeight="1" x14ac:dyDescent="0.35">
      <c r="A112" s="35">
        <v>15</v>
      </c>
      <c r="B112" s="37">
        <v>20111</v>
      </c>
      <c r="C112" s="97" t="s">
        <v>218</v>
      </c>
      <c r="D112" s="42"/>
      <c r="E112" s="39"/>
      <c r="F112" s="39"/>
      <c r="G112" s="39"/>
    </row>
    <row r="113" spans="1:7" ht="17.45" customHeight="1" x14ac:dyDescent="0.35">
      <c r="A113" s="35">
        <v>16</v>
      </c>
      <c r="B113" s="37">
        <v>20112</v>
      </c>
      <c r="C113" s="47" t="s">
        <v>219</v>
      </c>
      <c r="D113" s="42"/>
      <c r="E113" s="39"/>
      <c r="F113" s="39"/>
      <c r="G113" s="39"/>
    </row>
    <row r="114" spans="1:7" ht="17.45" customHeight="1" x14ac:dyDescent="0.35">
      <c r="A114" s="35">
        <v>17</v>
      </c>
      <c r="B114" s="37">
        <v>20114</v>
      </c>
      <c r="C114" s="97" t="s">
        <v>220</v>
      </c>
      <c r="D114" s="42"/>
      <c r="E114" s="39"/>
      <c r="F114" s="39"/>
      <c r="G114" s="39"/>
    </row>
    <row r="115" spans="1:7" ht="17.45" customHeight="1" x14ac:dyDescent="0.35">
      <c r="A115" s="35">
        <v>18</v>
      </c>
      <c r="B115" s="37">
        <v>20120</v>
      </c>
      <c r="C115" s="47" t="s">
        <v>221</v>
      </c>
      <c r="D115" s="42"/>
      <c r="E115" s="39"/>
      <c r="F115" s="39"/>
      <c r="G115" s="39"/>
    </row>
    <row r="116" spans="1:7" ht="17.45" customHeight="1" x14ac:dyDescent="0.35">
      <c r="A116" s="35">
        <v>19</v>
      </c>
      <c r="B116" s="37">
        <v>20121</v>
      </c>
      <c r="C116" s="47" t="s">
        <v>222</v>
      </c>
      <c r="D116" s="42"/>
      <c r="E116" s="39"/>
      <c r="F116" s="39"/>
      <c r="G116" s="39"/>
    </row>
    <row r="117" spans="1:7" ht="17.45" customHeight="1" x14ac:dyDescent="0.35">
      <c r="A117" s="35">
        <v>20</v>
      </c>
      <c r="B117" s="37">
        <v>20122</v>
      </c>
      <c r="C117" s="97" t="s">
        <v>223</v>
      </c>
      <c r="D117" s="42"/>
      <c r="E117" s="39"/>
      <c r="F117" s="39"/>
      <c r="G117" s="39"/>
    </row>
    <row r="118" spans="1:7" ht="17.45" customHeight="1" x14ac:dyDescent="0.35">
      <c r="A118" s="35">
        <v>21</v>
      </c>
      <c r="B118" s="37">
        <v>20123</v>
      </c>
      <c r="C118" s="47" t="s">
        <v>224</v>
      </c>
      <c r="D118" s="42"/>
      <c r="E118" s="39"/>
      <c r="F118" s="39"/>
      <c r="G118" s="39"/>
    </row>
    <row r="119" spans="1:7" ht="17.45" customHeight="1" x14ac:dyDescent="0.35">
      <c r="A119" s="35">
        <v>22</v>
      </c>
      <c r="B119" s="37">
        <v>20124</v>
      </c>
      <c r="C119" s="47" t="s">
        <v>225</v>
      </c>
      <c r="D119" s="42"/>
      <c r="E119" s="39"/>
      <c r="F119" s="39"/>
      <c r="G119" s="39"/>
    </row>
    <row r="120" spans="1:7" ht="17.45" customHeight="1" x14ac:dyDescent="0.35">
      <c r="A120" s="35">
        <v>23</v>
      </c>
      <c r="B120" s="37">
        <v>20125</v>
      </c>
      <c r="C120" s="47" t="s">
        <v>226</v>
      </c>
      <c r="D120" s="42"/>
      <c r="E120" s="39"/>
      <c r="F120" s="39"/>
      <c r="G120" s="39"/>
    </row>
    <row r="121" spans="1:7" ht="17.45" customHeight="1" x14ac:dyDescent="0.35">
      <c r="A121" s="35">
        <v>24</v>
      </c>
      <c r="B121" s="37">
        <v>20126</v>
      </c>
      <c r="C121" s="47" t="s">
        <v>227</v>
      </c>
      <c r="D121" s="42"/>
      <c r="E121" s="39"/>
      <c r="F121" s="39"/>
      <c r="G121" s="39"/>
    </row>
    <row r="122" spans="1:7" ht="17.45" customHeight="1" x14ac:dyDescent="0.35">
      <c r="A122" s="35">
        <v>25</v>
      </c>
      <c r="B122" s="37">
        <v>20127</v>
      </c>
      <c r="C122" s="47" t="s">
        <v>228</v>
      </c>
      <c r="D122" s="42"/>
      <c r="E122" s="39"/>
      <c r="F122" s="39"/>
      <c r="G122" s="39"/>
    </row>
    <row r="123" spans="1:7" ht="17.45" customHeight="1" x14ac:dyDescent="0.35">
      <c r="A123" s="35">
        <v>26</v>
      </c>
      <c r="B123" s="37">
        <v>20128</v>
      </c>
      <c r="C123" s="47" t="s">
        <v>229</v>
      </c>
      <c r="D123" s="42"/>
      <c r="E123" s="39"/>
      <c r="F123" s="39"/>
      <c r="G123" s="39"/>
    </row>
    <row r="124" spans="1:7" ht="17.45" customHeight="1" x14ac:dyDescent="0.35">
      <c r="A124" s="35">
        <v>27</v>
      </c>
      <c r="B124" s="37">
        <v>20129</v>
      </c>
      <c r="C124" s="47" t="s">
        <v>230</v>
      </c>
      <c r="D124" s="42"/>
      <c r="E124" s="39"/>
      <c r="F124" s="39"/>
      <c r="G124" s="39"/>
    </row>
    <row r="125" spans="1:7" ht="17.45" customHeight="1" x14ac:dyDescent="0.35">
      <c r="A125" s="35">
        <v>28</v>
      </c>
      <c r="B125" s="37">
        <v>20428</v>
      </c>
      <c r="C125" s="47" t="s">
        <v>525</v>
      </c>
      <c r="D125" s="42"/>
      <c r="E125" s="39"/>
      <c r="F125" s="39"/>
      <c r="G125" s="39"/>
    </row>
    <row r="126" spans="1:7" ht="17.45" customHeight="1" x14ac:dyDescent="0.35">
      <c r="A126" s="35">
        <v>29</v>
      </c>
      <c r="B126" s="42">
        <v>20492</v>
      </c>
      <c r="C126" s="39" t="s">
        <v>577</v>
      </c>
      <c r="D126" s="42"/>
      <c r="E126" s="39"/>
      <c r="F126" s="39"/>
      <c r="G126" s="39"/>
    </row>
    <row r="127" spans="1:7" ht="17.45" customHeight="1" x14ac:dyDescent="0.35">
      <c r="A127" s="35">
        <v>30</v>
      </c>
      <c r="B127" s="42">
        <v>20877</v>
      </c>
      <c r="C127" s="39" t="s">
        <v>1002</v>
      </c>
      <c r="D127" s="42"/>
      <c r="E127" s="39"/>
      <c r="F127" s="39"/>
      <c r="G127" s="39"/>
    </row>
    <row r="128" spans="1:7" ht="17.45" customHeight="1" x14ac:dyDescent="0.35">
      <c r="A128" s="35">
        <v>31</v>
      </c>
      <c r="B128" s="42">
        <v>20916</v>
      </c>
      <c r="C128" s="39" t="s">
        <v>1063</v>
      </c>
      <c r="D128" s="42"/>
      <c r="E128" s="39"/>
      <c r="F128" s="39"/>
      <c r="G128" s="39"/>
    </row>
    <row r="129" spans="1:7" ht="17.45" customHeight="1" x14ac:dyDescent="0.35">
      <c r="A129" s="30"/>
    </row>
    <row r="130" spans="1:7" ht="17.45" customHeight="1" x14ac:dyDescent="0.35">
      <c r="A130" s="30"/>
    </row>
    <row r="131" spans="1:7" ht="17.45" customHeight="1" x14ac:dyDescent="0.35">
      <c r="A131" s="30"/>
    </row>
    <row r="132" spans="1:7" ht="17.45" customHeight="1" x14ac:dyDescent="0.35">
      <c r="A132" s="30"/>
    </row>
    <row r="133" spans="1:7" ht="17.45" customHeight="1" x14ac:dyDescent="0.35">
      <c r="A133" s="30"/>
    </row>
    <row r="134" spans="1:7" ht="17.45" customHeight="1" x14ac:dyDescent="0.35">
      <c r="A134" s="30"/>
    </row>
    <row r="135" spans="1:7" ht="17.45" customHeight="1" x14ac:dyDescent="0.35">
      <c r="A135" s="30"/>
    </row>
    <row r="136" spans="1:7" ht="17.45" customHeight="1" x14ac:dyDescent="0.35">
      <c r="A136" s="44"/>
      <c r="D136" s="77"/>
      <c r="E136" s="56"/>
      <c r="F136" s="56"/>
      <c r="G136" s="56"/>
    </row>
    <row r="137" spans="1:7" ht="17.45" customHeight="1" x14ac:dyDescent="0.35">
      <c r="A137" s="44"/>
    </row>
    <row r="138" spans="1:7" ht="17.45" customHeight="1" x14ac:dyDescent="0.35">
      <c r="A138" s="44"/>
    </row>
    <row r="139" spans="1:7" ht="17.45" customHeight="1" x14ac:dyDescent="0.35">
      <c r="A139" s="44"/>
    </row>
    <row r="140" spans="1:7" ht="18" customHeight="1" x14ac:dyDescent="0.35">
      <c r="A140" s="44"/>
    </row>
    <row r="141" spans="1:7" ht="18" customHeight="1" x14ac:dyDescent="0.35">
      <c r="B141" s="210" t="s">
        <v>0</v>
      </c>
      <c r="C141" s="210"/>
      <c r="D141" s="210"/>
      <c r="E141" s="210"/>
      <c r="F141" s="210"/>
      <c r="G141" s="210"/>
    </row>
    <row r="142" spans="1:7" ht="18" customHeight="1" x14ac:dyDescent="0.35">
      <c r="B142" s="210" t="str">
        <f>CONCATENATE("รายชื่อนักเรียน  ",'สรุปจำนวน-นร.'!$B$2," ชั้นมัธยมศึกษาปีที่ 3/4")</f>
        <v>รายชื่อนักเรียน  ภาคเรียนที่ 1 ปีการศึกษา 2569 ชั้นมัธยมศึกษาปีที่ 3/4</v>
      </c>
      <c r="C142" s="210"/>
      <c r="D142" s="210"/>
      <c r="E142" s="210"/>
      <c r="F142" s="210"/>
      <c r="G142" s="210"/>
    </row>
    <row r="143" spans="1:7" ht="18" customHeight="1" x14ac:dyDescent="0.35">
      <c r="B143" s="210" t="str">
        <f>"ครูที่ปรึกษา : "&amp;ครูที่ปรึกษา!$D$29</f>
        <v>ครูที่ปรึกษา : 1. นางสาวรัตยาภรณ์  ปริยะสิทธิ์  2. ว่าที่ ร.ต.กริชภัฏช์  จันทะมูล</v>
      </c>
      <c r="C143" s="210"/>
      <c r="D143" s="210"/>
      <c r="E143" s="210"/>
      <c r="F143" s="210"/>
      <c r="G143" s="210"/>
    </row>
    <row r="144" spans="1:7" ht="18" customHeight="1" x14ac:dyDescent="0.35">
      <c r="B144" s="209" t="str" cm="1">
        <f t="array" ref="B144">"ชาย  " &amp; SUM(COUNTIF(C146:C186,{"นาย","เด็กชาย"}&amp;"*")) &amp; "  คน     หญิง  " &amp; SUM(COUNTIF(C146:C186,{"นางสาว","เด็กหญิง"}&amp;"*")) &amp; "  คน     รวม  " &amp; COUNTA(C146:C186) &amp; "  คน"</f>
        <v>ชาย  17  คน     หญิง  11  คน     รวม  28  คน</v>
      </c>
      <c r="C144" s="209"/>
      <c r="D144" s="209"/>
      <c r="E144" s="209"/>
      <c r="F144" s="209"/>
      <c r="G144" s="209"/>
    </row>
    <row r="145" spans="1:7" ht="18" customHeight="1" x14ac:dyDescent="0.35">
      <c r="A145" s="37" t="s">
        <v>1</v>
      </c>
      <c r="B145" s="37" t="s">
        <v>2</v>
      </c>
      <c r="C145" s="42" t="s">
        <v>34</v>
      </c>
      <c r="D145" s="42"/>
      <c r="E145" s="39"/>
      <c r="F145" s="39"/>
      <c r="G145" s="39"/>
    </row>
    <row r="146" spans="1:7" ht="18" customHeight="1" x14ac:dyDescent="0.35">
      <c r="A146" s="37" t="s">
        <v>4</v>
      </c>
      <c r="B146" s="37">
        <v>20131</v>
      </c>
      <c r="C146" s="47" t="s">
        <v>231</v>
      </c>
      <c r="D146" s="57"/>
      <c r="E146" s="58"/>
      <c r="F146" s="58"/>
      <c r="G146" s="58"/>
    </row>
    <row r="147" spans="1:7" ht="18" customHeight="1" x14ac:dyDescent="0.35">
      <c r="A147" s="37" t="s">
        <v>5</v>
      </c>
      <c r="B147" s="37">
        <v>20132</v>
      </c>
      <c r="C147" s="47" t="s">
        <v>232</v>
      </c>
      <c r="D147" s="57"/>
      <c r="E147" s="58"/>
      <c r="F147" s="58"/>
      <c r="G147" s="58"/>
    </row>
    <row r="148" spans="1:7" ht="18" customHeight="1" x14ac:dyDescent="0.35">
      <c r="A148" s="37" t="s">
        <v>6</v>
      </c>
      <c r="B148" s="37">
        <v>20134</v>
      </c>
      <c r="C148" s="96" t="s">
        <v>233</v>
      </c>
      <c r="D148" s="42"/>
      <c r="E148" s="39"/>
      <c r="F148" s="39"/>
      <c r="G148" s="39"/>
    </row>
    <row r="149" spans="1:7" ht="18" customHeight="1" x14ac:dyDescent="0.35">
      <c r="A149" s="37" t="s">
        <v>7</v>
      </c>
      <c r="B149" s="37">
        <v>20135</v>
      </c>
      <c r="C149" s="47" t="s">
        <v>234</v>
      </c>
      <c r="D149" s="42"/>
      <c r="E149" s="39"/>
      <c r="F149" s="39"/>
      <c r="G149" s="39"/>
    </row>
    <row r="150" spans="1:7" ht="18" customHeight="1" x14ac:dyDescent="0.35">
      <c r="A150" s="37" t="s">
        <v>8</v>
      </c>
      <c r="B150" s="37">
        <v>20136</v>
      </c>
      <c r="C150" s="47" t="s">
        <v>235</v>
      </c>
      <c r="D150" s="42"/>
      <c r="E150" s="39"/>
      <c r="F150" s="39"/>
      <c r="G150" s="39"/>
    </row>
    <row r="151" spans="1:7" ht="18" customHeight="1" x14ac:dyDescent="0.35">
      <c r="A151" s="37" t="s">
        <v>9</v>
      </c>
      <c r="B151" s="37">
        <v>20137</v>
      </c>
      <c r="C151" s="96" t="s">
        <v>236</v>
      </c>
      <c r="D151" s="42"/>
      <c r="E151" s="39"/>
      <c r="F151" s="39"/>
      <c r="G151" s="39"/>
    </row>
    <row r="152" spans="1:7" ht="18" customHeight="1" x14ac:dyDescent="0.35">
      <c r="A152" s="37" t="s">
        <v>10</v>
      </c>
      <c r="B152" s="37">
        <v>20140</v>
      </c>
      <c r="C152" s="47" t="s">
        <v>237</v>
      </c>
      <c r="D152" s="42"/>
      <c r="E152" s="39"/>
      <c r="F152" s="39"/>
      <c r="G152" s="39"/>
    </row>
    <row r="153" spans="1:7" ht="18" customHeight="1" x14ac:dyDescent="0.35">
      <c r="A153" s="37" t="s">
        <v>11</v>
      </c>
      <c r="B153" s="37">
        <v>20141</v>
      </c>
      <c r="C153" s="47" t="s">
        <v>238</v>
      </c>
      <c r="D153" s="42"/>
      <c r="E153" s="39"/>
      <c r="F153" s="39"/>
      <c r="G153" s="39"/>
    </row>
    <row r="154" spans="1:7" ht="18" customHeight="1" x14ac:dyDescent="0.35">
      <c r="A154" s="37" t="s">
        <v>12</v>
      </c>
      <c r="B154" s="37">
        <v>20143</v>
      </c>
      <c r="C154" s="47" t="s">
        <v>239</v>
      </c>
      <c r="D154" s="42"/>
      <c r="E154" s="39"/>
      <c r="F154" s="39"/>
      <c r="G154" s="39"/>
    </row>
    <row r="155" spans="1:7" ht="18" customHeight="1" x14ac:dyDescent="0.35">
      <c r="A155" s="37" t="s">
        <v>13</v>
      </c>
      <c r="B155" s="37">
        <v>20144</v>
      </c>
      <c r="C155" s="47" t="s">
        <v>240</v>
      </c>
      <c r="D155" s="42"/>
      <c r="E155" s="39"/>
      <c r="F155" s="39"/>
      <c r="G155" s="39"/>
    </row>
    <row r="156" spans="1:7" ht="18" customHeight="1" x14ac:dyDescent="0.35">
      <c r="A156" s="37" t="s">
        <v>14</v>
      </c>
      <c r="B156" s="37">
        <v>20145</v>
      </c>
      <c r="C156" s="96" t="s">
        <v>241</v>
      </c>
      <c r="D156" s="42"/>
      <c r="E156" s="39"/>
      <c r="F156" s="39"/>
      <c r="G156" s="39"/>
    </row>
    <row r="157" spans="1:7" ht="18" customHeight="1" x14ac:dyDescent="0.35">
      <c r="A157" s="37" t="s">
        <v>15</v>
      </c>
      <c r="B157" s="37">
        <v>20148</v>
      </c>
      <c r="C157" s="47" t="s">
        <v>1035</v>
      </c>
      <c r="D157" s="42"/>
      <c r="E157" s="39"/>
      <c r="F157" s="39"/>
      <c r="G157" s="39"/>
    </row>
    <row r="158" spans="1:7" ht="18" customHeight="1" x14ac:dyDescent="0.35">
      <c r="A158" s="37" t="s">
        <v>16</v>
      </c>
      <c r="B158" s="37">
        <v>20149</v>
      </c>
      <c r="C158" s="47" t="s">
        <v>242</v>
      </c>
      <c r="D158" s="42"/>
      <c r="E158" s="39"/>
      <c r="F158" s="39"/>
      <c r="G158" s="39"/>
    </row>
    <row r="159" spans="1:7" ht="18" customHeight="1" x14ac:dyDescent="0.35">
      <c r="A159" s="37" t="s">
        <v>17</v>
      </c>
      <c r="B159" s="37">
        <v>20150</v>
      </c>
      <c r="C159" s="47" t="s">
        <v>243</v>
      </c>
      <c r="D159" s="42"/>
      <c r="E159" s="39"/>
      <c r="F159" s="39"/>
      <c r="G159" s="39"/>
    </row>
    <row r="160" spans="1:7" ht="18" customHeight="1" x14ac:dyDescent="0.35">
      <c r="A160" s="37" t="s">
        <v>18</v>
      </c>
      <c r="B160" s="37">
        <v>20153</v>
      </c>
      <c r="C160" s="47" t="s">
        <v>245</v>
      </c>
      <c r="D160" s="42"/>
      <c r="E160" s="39"/>
      <c r="F160" s="39"/>
      <c r="G160" s="39"/>
    </row>
    <row r="161" spans="1:7" ht="18" customHeight="1" x14ac:dyDescent="0.35">
      <c r="A161" s="37" t="s">
        <v>19</v>
      </c>
      <c r="B161" s="37">
        <v>20154</v>
      </c>
      <c r="C161" s="47" t="s">
        <v>1034</v>
      </c>
      <c r="D161" s="42"/>
      <c r="E161" s="39"/>
      <c r="F161" s="39"/>
      <c r="G161" s="39"/>
    </row>
    <row r="162" spans="1:7" ht="18" customHeight="1" x14ac:dyDescent="0.35">
      <c r="A162" s="37" t="s">
        <v>20</v>
      </c>
      <c r="B162" s="37">
        <v>20155</v>
      </c>
      <c r="C162" s="47" t="s">
        <v>246</v>
      </c>
      <c r="D162" s="42"/>
      <c r="E162" s="39"/>
      <c r="F162" s="39"/>
      <c r="G162" s="39"/>
    </row>
    <row r="163" spans="1:7" ht="18" customHeight="1" x14ac:dyDescent="0.35">
      <c r="A163" s="37" t="s">
        <v>21</v>
      </c>
      <c r="B163" s="37">
        <v>20156</v>
      </c>
      <c r="C163" s="47" t="s">
        <v>247</v>
      </c>
      <c r="D163" s="42"/>
      <c r="E163" s="39"/>
      <c r="F163" s="39"/>
      <c r="G163" s="39"/>
    </row>
    <row r="164" spans="1:7" ht="18" customHeight="1" x14ac:dyDescent="0.35">
      <c r="A164" s="37" t="s">
        <v>22</v>
      </c>
      <c r="B164" s="37">
        <v>20157</v>
      </c>
      <c r="C164" s="47" t="s">
        <v>248</v>
      </c>
      <c r="D164" s="42"/>
      <c r="E164" s="39"/>
      <c r="F164" s="39"/>
      <c r="G164" s="39"/>
    </row>
    <row r="165" spans="1:7" ht="18" customHeight="1" x14ac:dyDescent="0.35">
      <c r="A165" s="37" t="s">
        <v>23</v>
      </c>
      <c r="B165" s="37">
        <v>20160</v>
      </c>
      <c r="C165" s="47" t="s">
        <v>249</v>
      </c>
      <c r="D165" s="42"/>
      <c r="E165" s="39"/>
      <c r="F165" s="39"/>
      <c r="G165" s="39"/>
    </row>
    <row r="166" spans="1:7" ht="18" customHeight="1" x14ac:dyDescent="0.35">
      <c r="A166" s="37" t="s">
        <v>24</v>
      </c>
      <c r="B166" s="37">
        <v>20161</v>
      </c>
      <c r="C166" s="47" t="s">
        <v>250</v>
      </c>
      <c r="D166" s="42"/>
      <c r="E166" s="39"/>
      <c r="F166" s="39"/>
      <c r="G166" s="39"/>
    </row>
    <row r="167" spans="1:7" ht="18" customHeight="1" x14ac:dyDescent="0.35">
      <c r="A167" s="37" t="s">
        <v>25</v>
      </c>
      <c r="B167" s="37">
        <v>20163</v>
      </c>
      <c r="C167" s="97" t="s">
        <v>524</v>
      </c>
      <c r="D167" s="42"/>
      <c r="E167" s="39"/>
      <c r="F167" s="39"/>
      <c r="G167" s="39"/>
    </row>
    <row r="168" spans="1:7" ht="18" customHeight="1" x14ac:dyDescent="0.35">
      <c r="A168" s="37" t="s">
        <v>26</v>
      </c>
      <c r="B168" s="37">
        <v>20165</v>
      </c>
      <c r="C168" s="47" t="s">
        <v>251</v>
      </c>
      <c r="D168" s="42"/>
      <c r="E168" s="39"/>
      <c r="F168" s="39"/>
      <c r="G168" s="39"/>
    </row>
    <row r="169" spans="1:7" ht="18" customHeight="1" x14ac:dyDescent="0.35">
      <c r="A169" s="37" t="s">
        <v>27</v>
      </c>
      <c r="B169" s="37">
        <v>20166</v>
      </c>
      <c r="C169" s="47" t="s">
        <v>252</v>
      </c>
      <c r="D169" s="42"/>
      <c r="E169" s="39"/>
      <c r="F169" s="39"/>
      <c r="G169" s="39"/>
    </row>
    <row r="170" spans="1:7" ht="18" customHeight="1" x14ac:dyDescent="0.35">
      <c r="A170" s="37" t="s">
        <v>28</v>
      </c>
      <c r="B170" s="37">
        <v>20167</v>
      </c>
      <c r="C170" s="47" t="s">
        <v>253</v>
      </c>
      <c r="D170" s="42"/>
      <c r="E170" s="39"/>
      <c r="F170" s="39"/>
      <c r="G170" s="39"/>
    </row>
    <row r="171" spans="1:7" ht="18" customHeight="1" x14ac:dyDescent="0.35">
      <c r="A171" s="37" t="s">
        <v>29</v>
      </c>
      <c r="B171" s="42">
        <v>20429</v>
      </c>
      <c r="C171" s="97" t="s">
        <v>526</v>
      </c>
      <c r="D171" s="42"/>
      <c r="E171" s="39"/>
      <c r="F171" s="39"/>
      <c r="G171" s="39"/>
    </row>
    <row r="172" spans="1:7" ht="18" customHeight="1" x14ac:dyDescent="0.35">
      <c r="A172" s="37" t="s">
        <v>30</v>
      </c>
      <c r="B172" s="42">
        <v>20883</v>
      </c>
      <c r="C172" s="39" t="s">
        <v>1007</v>
      </c>
      <c r="D172" s="42"/>
      <c r="E172" s="39"/>
      <c r="F172" s="39"/>
      <c r="G172" s="39"/>
    </row>
    <row r="173" spans="1:7" ht="18" customHeight="1" x14ac:dyDescent="0.35">
      <c r="A173" s="37" t="s">
        <v>31</v>
      </c>
      <c r="B173" s="42">
        <v>20915</v>
      </c>
      <c r="C173" s="39" t="s">
        <v>1062</v>
      </c>
      <c r="D173" s="42"/>
      <c r="E173" s="39"/>
      <c r="F173" s="39"/>
      <c r="G173" s="39"/>
    </row>
    <row r="174" spans="1:7" ht="18" customHeight="1" x14ac:dyDescent="0.35">
      <c r="A174" s="44"/>
    </row>
    <row r="175" spans="1:7" ht="18" customHeight="1" x14ac:dyDescent="0.35">
      <c r="A175" s="44"/>
    </row>
    <row r="176" spans="1:7" ht="18" customHeight="1" x14ac:dyDescent="0.35">
      <c r="A176" s="44"/>
    </row>
    <row r="177" spans="1:7" ht="18" customHeight="1" x14ac:dyDescent="0.35">
      <c r="A177" s="44"/>
    </row>
    <row r="178" spans="1:7" ht="18" customHeight="1" x14ac:dyDescent="0.35">
      <c r="A178" s="44"/>
    </row>
    <row r="179" spans="1:7" ht="18" customHeight="1" x14ac:dyDescent="0.35">
      <c r="A179" s="44"/>
    </row>
    <row r="180" spans="1:7" ht="18" customHeight="1" x14ac:dyDescent="0.35">
      <c r="A180" s="44"/>
    </row>
    <row r="181" spans="1:7" ht="18" customHeight="1" x14ac:dyDescent="0.35">
      <c r="A181" s="44"/>
    </row>
    <row r="182" spans="1:7" ht="18" customHeight="1" x14ac:dyDescent="0.35">
      <c r="A182" s="44"/>
    </row>
    <row r="183" spans="1:7" s="56" customFormat="1" ht="18" customHeight="1" x14ac:dyDescent="0.35">
      <c r="A183" s="44"/>
      <c r="D183" s="33"/>
      <c r="E183" s="41"/>
      <c r="F183" s="41"/>
      <c r="G183" s="41"/>
    </row>
    <row r="184" spans="1:7" s="56" customFormat="1" ht="18" customHeight="1" x14ac:dyDescent="0.35">
      <c r="A184" s="44"/>
      <c r="D184" s="33"/>
      <c r="E184" s="41"/>
      <c r="F184" s="41"/>
      <c r="G184" s="41"/>
    </row>
    <row r="185" spans="1:7" s="56" customFormat="1" ht="18" customHeight="1" x14ac:dyDescent="0.35">
      <c r="A185" s="52"/>
      <c r="D185" s="98"/>
      <c r="E185" s="99"/>
      <c r="F185" s="99"/>
      <c r="G185" s="99"/>
    </row>
    <row r="186" spans="1:7" ht="18" customHeight="1" x14ac:dyDescent="0.35">
      <c r="A186" s="54"/>
      <c r="D186" s="77"/>
      <c r="E186" s="56"/>
      <c r="F186" s="56"/>
      <c r="G186" s="56"/>
    </row>
    <row r="187" spans="1:7" ht="18" customHeight="1" x14ac:dyDescent="0.35">
      <c r="B187" s="210" t="s">
        <v>0</v>
      </c>
      <c r="C187" s="210"/>
      <c r="D187" s="210"/>
      <c r="E187" s="210"/>
      <c r="F187" s="210"/>
      <c r="G187" s="210"/>
    </row>
    <row r="188" spans="1:7" ht="18" customHeight="1" x14ac:dyDescent="0.35">
      <c r="B188" s="210" t="str">
        <f>CONCATENATE("รายชื่อนักเรียน  ",'สรุปจำนวน-นร.'!$B$2," ชั้นมัธยมศึกษาปีที่ 3/5")</f>
        <v>รายชื่อนักเรียน  ภาคเรียนที่ 1 ปีการศึกษา 2569 ชั้นมัธยมศึกษาปีที่ 3/5</v>
      </c>
      <c r="C188" s="210"/>
      <c r="D188" s="210"/>
      <c r="E188" s="210"/>
      <c r="F188" s="210"/>
      <c r="G188" s="210"/>
    </row>
    <row r="189" spans="1:7" ht="18" customHeight="1" x14ac:dyDescent="0.35">
      <c r="B189" s="210" t="str">
        <f>"ครูที่ปรึกษา : "&amp;ครูที่ปรึกษา!$D$30</f>
        <v>ครูที่ปรึกษา : 1. นางสาวปัทมา  เสนสิทธิ์ 2. นางเพ็ญนภา ธารประเสริฐ</v>
      </c>
      <c r="C189" s="210"/>
      <c r="D189" s="210"/>
      <c r="E189" s="210"/>
      <c r="F189" s="210"/>
      <c r="G189" s="210"/>
    </row>
    <row r="190" spans="1:7" ht="18" customHeight="1" x14ac:dyDescent="0.35">
      <c r="B190" s="209" t="str" cm="1">
        <f t="array" ref="B190">"ชาย  " &amp; SUM(COUNTIF(C192:C232,{"นาย","เด็กชาย"}&amp;"*")) &amp; "  คน     หญิง  " &amp; SUM(COUNTIF(C192:C232,{"นางสาว","เด็กหญิง"}&amp;"*")) &amp; "  คน     รวม  " &amp; COUNTA(C192:C232) &amp; "  คน"</f>
        <v>ชาย  16  คน     หญิง  11  คน     รวม  27  คน</v>
      </c>
      <c r="C190" s="209"/>
      <c r="D190" s="209"/>
      <c r="E190" s="209"/>
      <c r="F190" s="209"/>
      <c r="G190" s="209"/>
    </row>
    <row r="191" spans="1:7" ht="18" customHeight="1" x14ac:dyDescent="0.35">
      <c r="A191" s="37" t="s">
        <v>1</v>
      </c>
      <c r="B191" s="37" t="s">
        <v>2</v>
      </c>
      <c r="C191" s="42" t="s">
        <v>34</v>
      </c>
      <c r="D191" s="42"/>
      <c r="E191" s="39"/>
      <c r="F191" s="39"/>
      <c r="G191" s="39"/>
    </row>
    <row r="192" spans="1:7" ht="18" customHeight="1" x14ac:dyDescent="0.35">
      <c r="A192" s="46" t="s">
        <v>4</v>
      </c>
      <c r="B192" s="37">
        <v>20169</v>
      </c>
      <c r="C192" s="47" t="s">
        <v>255</v>
      </c>
      <c r="D192" s="57"/>
      <c r="E192" s="58"/>
      <c r="F192" s="58"/>
      <c r="G192" s="58"/>
    </row>
    <row r="193" spans="1:7" ht="18" customHeight="1" x14ac:dyDescent="0.35">
      <c r="A193" s="46" t="s">
        <v>5</v>
      </c>
      <c r="B193" s="94">
        <v>20170</v>
      </c>
      <c r="C193" s="47" t="s">
        <v>256</v>
      </c>
      <c r="D193" s="57"/>
      <c r="E193" s="58"/>
      <c r="F193" s="58"/>
      <c r="G193" s="58"/>
    </row>
    <row r="194" spans="1:7" ht="18" customHeight="1" x14ac:dyDescent="0.35">
      <c r="A194" s="46" t="s">
        <v>6</v>
      </c>
      <c r="B194" s="37">
        <v>20171</v>
      </c>
      <c r="C194" s="47" t="s">
        <v>257</v>
      </c>
      <c r="D194" s="42"/>
      <c r="E194" s="39"/>
      <c r="F194" s="39"/>
      <c r="G194" s="39"/>
    </row>
    <row r="195" spans="1:7" ht="18" customHeight="1" x14ac:dyDescent="0.35">
      <c r="A195" s="37" t="s">
        <v>7</v>
      </c>
      <c r="B195" s="94">
        <v>20172</v>
      </c>
      <c r="C195" s="47" t="s">
        <v>592</v>
      </c>
      <c r="D195" s="57"/>
      <c r="E195" s="58"/>
      <c r="F195" s="58"/>
      <c r="G195" s="58"/>
    </row>
    <row r="196" spans="1:7" ht="18" customHeight="1" x14ac:dyDescent="0.35">
      <c r="A196" s="37" t="s">
        <v>8</v>
      </c>
      <c r="B196" s="94">
        <v>20174</v>
      </c>
      <c r="C196" s="47" t="s">
        <v>258</v>
      </c>
      <c r="D196" s="42"/>
      <c r="E196" s="39"/>
      <c r="F196" s="39"/>
      <c r="G196" s="39"/>
    </row>
    <row r="197" spans="1:7" ht="18" customHeight="1" x14ac:dyDescent="0.35">
      <c r="A197" s="37" t="s">
        <v>9</v>
      </c>
      <c r="B197" s="37">
        <v>20175</v>
      </c>
      <c r="C197" s="97" t="s">
        <v>576</v>
      </c>
      <c r="D197" s="42"/>
      <c r="E197" s="39"/>
      <c r="F197" s="39"/>
      <c r="G197" s="39"/>
    </row>
    <row r="198" spans="1:7" ht="18" customHeight="1" x14ac:dyDescent="0.35">
      <c r="A198" s="37" t="s">
        <v>10</v>
      </c>
      <c r="B198" s="37">
        <v>20179</v>
      </c>
      <c r="C198" s="47" t="s">
        <v>259</v>
      </c>
      <c r="D198" s="42"/>
      <c r="E198" s="39"/>
      <c r="F198" s="39"/>
      <c r="G198" s="39"/>
    </row>
    <row r="199" spans="1:7" ht="18" customHeight="1" x14ac:dyDescent="0.35">
      <c r="A199" s="37" t="s">
        <v>11</v>
      </c>
      <c r="B199" s="94">
        <v>20180</v>
      </c>
      <c r="C199" s="47" t="s">
        <v>260</v>
      </c>
      <c r="D199" s="42"/>
      <c r="E199" s="39"/>
      <c r="F199" s="39"/>
      <c r="G199" s="39"/>
    </row>
    <row r="200" spans="1:7" ht="18" customHeight="1" x14ac:dyDescent="0.35">
      <c r="A200" s="37" t="s">
        <v>12</v>
      </c>
      <c r="B200" s="37">
        <v>20181</v>
      </c>
      <c r="C200" s="47" t="s">
        <v>261</v>
      </c>
      <c r="D200" s="42"/>
      <c r="E200" s="39"/>
      <c r="F200" s="39"/>
      <c r="G200" s="39"/>
    </row>
    <row r="201" spans="1:7" ht="18" customHeight="1" x14ac:dyDescent="0.35">
      <c r="A201" s="37" t="s">
        <v>13</v>
      </c>
      <c r="B201" s="94">
        <v>20182</v>
      </c>
      <c r="C201" s="96" t="s">
        <v>262</v>
      </c>
      <c r="D201" s="42"/>
      <c r="E201" s="39"/>
      <c r="F201" s="39"/>
      <c r="G201" s="39"/>
    </row>
    <row r="202" spans="1:7" ht="18" customHeight="1" x14ac:dyDescent="0.35">
      <c r="A202" s="37" t="s">
        <v>14</v>
      </c>
      <c r="B202" s="37">
        <v>20183</v>
      </c>
      <c r="C202" s="47" t="s">
        <v>263</v>
      </c>
      <c r="D202" s="42"/>
      <c r="E202" s="39"/>
      <c r="F202" s="39"/>
      <c r="G202" s="39"/>
    </row>
    <row r="203" spans="1:7" ht="18" customHeight="1" x14ac:dyDescent="0.35">
      <c r="A203" s="37" t="s">
        <v>15</v>
      </c>
      <c r="B203" s="94">
        <v>20184</v>
      </c>
      <c r="C203" s="96" t="s">
        <v>264</v>
      </c>
      <c r="D203" s="42"/>
      <c r="E203" s="39"/>
      <c r="F203" s="39"/>
      <c r="G203" s="39"/>
    </row>
    <row r="204" spans="1:7" ht="18" customHeight="1" x14ac:dyDescent="0.35">
      <c r="A204" s="37" t="s">
        <v>16</v>
      </c>
      <c r="B204" s="37">
        <v>20185</v>
      </c>
      <c r="C204" s="47" t="s">
        <v>265</v>
      </c>
      <c r="D204" s="42"/>
      <c r="E204" s="39"/>
      <c r="F204" s="39"/>
      <c r="G204" s="39"/>
    </row>
    <row r="205" spans="1:7" ht="18" customHeight="1" x14ac:dyDescent="0.35">
      <c r="A205" s="37" t="s">
        <v>17</v>
      </c>
      <c r="B205" s="94">
        <v>20188</v>
      </c>
      <c r="C205" s="97" t="s">
        <v>267</v>
      </c>
      <c r="D205" s="42"/>
      <c r="E205" s="39"/>
      <c r="F205" s="39"/>
      <c r="G205" s="39"/>
    </row>
    <row r="206" spans="1:7" s="56" customFormat="1" ht="18" customHeight="1" x14ac:dyDescent="0.35">
      <c r="A206" s="37" t="s">
        <v>18</v>
      </c>
      <c r="B206" s="94">
        <v>20190</v>
      </c>
      <c r="C206" s="47" t="s">
        <v>269</v>
      </c>
      <c r="D206" s="57"/>
      <c r="E206" s="58"/>
      <c r="F206" s="58"/>
      <c r="G206" s="58"/>
    </row>
    <row r="207" spans="1:7" ht="18" customHeight="1" x14ac:dyDescent="0.35">
      <c r="A207" s="37" t="s">
        <v>19</v>
      </c>
      <c r="B207" s="37">
        <v>20191</v>
      </c>
      <c r="C207" s="47" t="s">
        <v>270</v>
      </c>
      <c r="D207" s="42"/>
      <c r="E207" s="39"/>
      <c r="F207" s="39"/>
      <c r="G207" s="39"/>
    </row>
    <row r="208" spans="1:7" ht="18" customHeight="1" x14ac:dyDescent="0.35">
      <c r="A208" s="37" t="s">
        <v>20</v>
      </c>
      <c r="B208" s="94">
        <v>20194</v>
      </c>
      <c r="C208" s="47" t="s">
        <v>271</v>
      </c>
      <c r="D208" s="42"/>
      <c r="E208" s="39"/>
      <c r="F208" s="39"/>
      <c r="G208" s="39"/>
    </row>
    <row r="209" spans="1:7" ht="18" customHeight="1" x14ac:dyDescent="0.35">
      <c r="A209" s="37" t="s">
        <v>21</v>
      </c>
      <c r="B209" s="94">
        <v>20196</v>
      </c>
      <c r="C209" s="97" t="s">
        <v>569</v>
      </c>
      <c r="D209" s="42"/>
      <c r="E209" s="39"/>
      <c r="F209" s="39"/>
      <c r="G209" s="39"/>
    </row>
    <row r="210" spans="1:7" ht="18" customHeight="1" x14ac:dyDescent="0.35">
      <c r="A210" s="37" t="s">
        <v>22</v>
      </c>
      <c r="B210" s="37">
        <v>20197</v>
      </c>
      <c r="C210" s="47" t="s">
        <v>272</v>
      </c>
      <c r="D210" s="42"/>
      <c r="E210" s="39"/>
      <c r="F210" s="39"/>
      <c r="G210" s="39"/>
    </row>
    <row r="211" spans="1:7" ht="18" customHeight="1" x14ac:dyDescent="0.35">
      <c r="A211" s="37" t="s">
        <v>23</v>
      </c>
      <c r="B211" s="94">
        <v>20198</v>
      </c>
      <c r="C211" s="96" t="s">
        <v>273</v>
      </c>
      <c r="D211" s="42"/>
      <c r="E211" s="39"/>
      <c r="F211" s="39"/>
      <c r="G211" s="39"/>
    </row>
    <row r="212" spans="1:7" ht="18" customHeight="1" x14ac:dyDescent="0.35">
      <c r="A212" s="37" t="s">
        <v>24</v>
      </c>
      <c r="B212" s="37">
        <v>20199</v>
      </c>
      <c r="C212" s="47" t="s">
        <v>274</v>
      </c>
      <c r="D212" s="100"/>
      <c r="E212" s="39"/>
      <c r="F212" s="39"/>
      <c r="G212" s="39"/>
    </row>
    <row r="213" spans="1:7" ht="18" customHeight="1" x14ac:dyDescent="0.35">
      <c r="A213" s="37" t="s">
        <v>25</v>
      </c>
      <c r="B213" s="94">
        <v>20200</v>
      </c>
      <c r="C213" s="47" t="s">
        <v>275</v>
      </c>
      <c r="D213" s="42"/>
      <c r="E213" s="39"/>
      <c r="F213" s="39"/>
      <c r="G213" s="39"/>
    </row>
    <row r="214" spans="1:7" ht="18" customHeight="1" x14ac:dyDescent="0.35">
      <c r="A214" s="37" t="s">
        <v>26</v>
      </c>
      <c r="B214" s="94">
        <v>20202</v>
      </c>
      <c r="C214" s="97" t="s">
        <v>276</v>
      </c>
      <c r="D214" s="42"/>
      <c r="E214" s="39"/>
      <c r="F214" s="39"/>
      <c r="G214" s="39"/>
    </row>
    <row r="215" spans="1:7" ht="18" customHeight="1" x14ac:dyDescent="0.35">
      <c r="A215" s="37" t="s">
        <v>27</v>
      </c>
      <c r="B215" s="37">
        <v>20203</v>
      </c>
      <c r="C215" s="96" t="s">
        <v>277</v>
      </c>
      <c r="D215" s="42"/>
      <c r="E215" s="39"/>
      <c r="F215" s="39"/>
      <c r="G215" s="39"/>
    </row>
    <row r="216" spans="1:7" ht="18" customHeight="1" x14ac:dyDescent="0.35">
      <c r="A216" s="37" t="s">
        <v>28</v>
      </c>
      <c r="B216" s="94">
        <v>20204</v>
      </c>
      <c r="C216" s="96" t="s">
        <v>278</v>
      </c>
      <c r="D216" s="42"/>
      <c r="E216" s="39"/>
      <c r="F216" s="39"/>
      <c r="G216" s="39"/>
    </row>
    <row r="217" spans="1:7" ht="18" customHeight="1" x14ac:dyDescent="0.35">
      <c r="A217" s="37" t="s">
        <v>29</v>
      </c>
      <c r="B217" s="42">
        <v>20352</v>
      </c>
      <c r="C217" s="39" t="s">
        <v>550</v>
      </c>
      <c r="D217" s="42"/>
      <c r="E217" s="39"/>
      <c r="F217" s="39"/>
      <c r="G217" s="39"/>
    </row>
    <row r="218" spans="1:7" ht="18" customHeight="1" x14ac:dyDescent="0.35">
      <c r="A218" s="37" t="s">
        <v>30</v>
      </c>
      <c r="B218" s="94">
        <v>20430</v>
      </c>
      <c r="C218" s="96" t="s">
        <v>527</v>
      </c>
      <c r="D218" s="42"/>
      <c r="E218" s="39"/>
      <c r="F218" s="39"/>
      <c r="G218" s="39"/>
    </row>
    <row r="219" spans="1:7" ht="18" customHeight="1" x14ac:dyDescent="0.35">
      <c r="A219" s="44"/>
    </row>
    <row r="220" spans="1:7" ht="18" customHeight="1" x14ac:dyDescent="0.35">
      <c r="A220" s="44"/>
    </row>
    <row r="221" spans="1:7" ht="18" customHeight="1" x14ac:dyDescent="0.35">
      <c r="A221" s="44"/>
    </row>
    <row r="222" spans="1:7" ht="18" customHeight="1" x14ac:dyDescent="0.35">
      <c r="A222" s="44"/>
    </row>
    <row r="223" spans="1:7" ht="18" customHeight="1" x14ac:dyDescent="0.35">
      <c r="A223" s="44"/>
    </row>
    <row r="224" spans="1:7" ht="18" customHeight="1" x14ac:dyDescent="0.35">
      <c r="A224" s="44"/>
    </row>
    <row r="225" spans="1:7" ht="18" customHeight="1" x14ac:dyDescent="0.35">
      <c r="A225" s="44"/>
    </row>
    <row r="226" spans="1:7" ht="18" customHeight="1" x14ac:dyDescent="0.35">
      <c r="A226" s="44"/>
    </row>
    <row r="227" spans="1:7" ht="18" customHeight="1" x14ac:dyDescent="0.35">
      <c r="A227" s="44"/>
    </row>
    <row r="228" spans="1:7" s="56" customFormat="1" ht="18" customHeight="1" x14ac:dyDescent="0.35">
      <c r="A228" s="44"/>
      <c r="D228" s="33"/>
      <c r="E228" s="41"/>
      <c r="F228" s="41"/>
      <c r="G228" s="41"/>
    </row>
    <row r="229" spans="1:7" s="56" customFormat="1" ht="18" customHeight="1" x14ac:dyDescent="0.35">
      <c r="A229" s="52"/>
      <c r="D229" s="33"/>
      <c r="E229" s="41"/>
      <c r="F229" s="41"/>
      <c r="G229" s="41"/>
    </row>
    <row r="230" spans="1:7" s="56" customFormat="1" ht="18" customHeight="1" x14ac:dyDescent="0.35">
      <c r="A230" s="52"/>
      <c r="D230" s="33"/>
      <c r="E230" s="41"/>
      <c r="F230" s="41"/>
      <c r="G230" s="41"/>
    </row>
    <row r="231" spans="1:7" s="56" customFormat="1" ht="18" customHeight="1" x14ac:dyDescent="0.35">
      <c r="A231" s="52"/>
      <c r="D231" s="101"/>
      <c r="E231" s="48"/>
      <c r="F231" s="48"/>
      <c r="G231" s="48"/>
    </row>
    <row r="232" spans="1:7" ht="18" customHeight="1" x14ac:dyDescent="0.35">
      <c r="D232" s="77"/>
      <c r="E232" s="56"/>
      <c r="F232" s="56"/>
      <c r="G232" s="56"/>
    </row>
    <row r="233" spans="1:7" ht="18" customHeight="1" x14ac:dyDescent="0.35">
      <c r="B233" s="210" t="s">
        <v>0</v>
      </c>
      <c r="C233" s="210"/>
      <c r="D233" s="210"/>
      <c r="E233" s="210"/>
      <c r="F233" s="210"/>
      <c r="G233" s="210"/>
    </row>
    <row r="234" spans="1:7" ht="18" customHeight="1" x14ac:dyDescent="0.35">
      <c r="B234" s="210" t="str">
        <f>CONCATENATE("รายชื่อนักเรียน  ",'สรุปจำนวน-นร.'!$B$2," ชั้นมัธยมศึกษาปีที่ 3/6")</f>
        <v>รายชื่อนักเรียน  ภาคเรียนที่ 1 ปีการศึกษา 2569 ชั้นมัธยมศึกษาปีที่ 3/6</v>
      </c>
      <c r="C234" s="210"/>
      <c r="D234" s="210"/>
      <c r="E234" s="210"/>
      <c r="F234" s="210"/>
      <c r="G234" s="210"/>
    </row>
    <row r="235" spans="1:7" ht="18" customHeight="1" x14ac:dyDescent="0.35">
      <c r="B235" s="210" t="str">
        <f>"ครูที่ปรึกษา : "&amp;ครูที่ปรึกษา!$D$31</f>
        <v xml:space="preserve">ครูที่ปรึกษา : 1. นางสุกัลยา  บุญเลิศ  2. นางเจตสุดาภรณ์  ยุบลไสย  </v>
      </c>
      <c r="C235" s="210"/>
      <c r="D235" s="210"/>
      <c r="E235" s="210"/>
      <c r="F235" s="210"/>
      <c r="G235" s="210"/>
    </row>
    <row r="236" spans="1:7" ht="18" customHeight="1" x14ac:dyDescent="0.35">
      <c r="B236" s="209" t="str" cm="1">
        <f t="array" ref="B236">"ชาย  " &amp; SUM(COUNTIF(C238:C278,{"นาย","เด็กชาย"}&amp;"*")) &amp; "  คน     หญิง  " &amp; SUM(COUNTIF(C238:C278,{"นางสาว","เด็กหญิง"}&amp;"*")) &amp; "  คน     รวม  " &amp; COUNTA(C238:C278) &amp; "  คน"</f>
        <v>ชาย  18  คน     หญิง  9  คน     รวม  27  คน</v>
      </c>
      <c r="C236" s="209"/>
      <c r="D236" s="209"/>
      <c r="E236" s="209"/>
      <c r="F236" s="209"/>
      <c r="G236" s="209"/>
    </row>
    <row r="237" spans="1:7" ht="18" customHeight="1" x14ac:dyDescent="0.35">
      <c r="A237" s="37" t="s">
        <v>1</v>
      </c>
      <c r="B237" s="37" t="s">
        <v>2</v>
      </c>
      <c r="C237" s="42" t="s">
        <v>34</v>
      </c>
      <c r="D237" s="42"/>
      <c r="E237" s="39"/>
      <c r="F237" s="39"/>
      <c r="G237" s="39"/>
    </row>
    <row r="238" spans="1:7" ht="18" customHeight="1" x14ac:dyDescent="0.35">
      <c r="A238" s="81" t="s">
        <v>4</v>
      </c>
      <c r="B238" s="81">
        <v>19715</v>
      </c>
      <c r="C238" s="118" t="s">
        <v>47</v>
      </c>
      <c r="D238" s="42"/>
      <c r="E238" s="39"/>
      <c r="F238" s="39"/>
      <c r="G238" s="39"/>
    </row>
    <row r="239" spans="1:7" ht="18" customHeight="1" x14ac:dyDescent="0.35">
      <c r="A239" s="37" t="s">
        <v>5</v>
      </c>
      <c r="B239" s="37">
        <v>20206</v>
      </c>
      <c r="C239" s="47" t="s">
        <v>279</v>
      </c>
      <c r="D239" s="102"/>
      <c r="E239" s="58"/>
      <c r="F239" s="58"/>
      <c r="G239" s="58"/>
    </row>
    <row r="240" spans="1:7" ht="18" customHeight="1" x14ac:dyDescent="0.35">
      <c r="A240" s="37" t="s">
        <v>6</v>
      </c>
      <c r="B240" s="37">
        <v>20207</v>
      </c>
      <c r="C240" s="47" t="s">
        <v>280</v>
      </c>
      <c r="D240" s="57"/>
      <c r="E240" s="58"/>
      <c r="F240" s="58"/>
      <c r="G240" s="58"/>
    </row>
    <row r="241" spans="1:10" ht="18" customHeight="1" x14ac:dyDescent="0.35">
      <c r="A241" s="35">
        <v>4</v>
      </c>
      <c r="B241" s="37">
        <v>20208</v>
      </c>
      <c r="C241" s="47" t="s">
        <v>281</v>
      </c>
      <c r="D241" s="57"/>
      <c r="E241" s="58"/>
      <c r="F241" s="58"/>
      <c r="G241" s="58"/>
      <c r="I241" s="103"/>
      <c r="J241" s="56"/>
    </row>
    <row r="242" spans="1:10" ht="18" customHeight="1" x14ac:dyDescent="0.35">
      <c r="A242" s="35">
        <v>5</v>
      </c>
      <c r="B242" s="37">
        <v>20209</v>
      </c>
      <c r="C242" s="47" t="s">
        <v>282</v>
      </c>
      <c r="D242" s="42"/>
      <c r="E242" s="39"/>
      <c r="F242" s="39"/>
      <c r="G242" s="58"/>
    </row>
    <row r="243" spans="1:10" s="185" customFormat="1" ht="18" customHeight="1" x14ac:dyDescent="0.35">
      <c r="A243" s="42">
        <v>6</v>
      </c>
      <c r="B243" s="37">
        <v>20210</v>
      </c>
      <c r="C243" s="96" t="s">
        <v>283</v>
      </c>
      <c r="D243" s="42"/>
      <c r="E243" s="39"/>
      <c r="F243" s="39"/>
      <c r="G243" s="58"/>
    </row>
    <row r="244" spans="1:10" ht="18" customHeight="1" x14ac:dyDescent="0.35">
      <c r="A244" s="35">
        <v>7</v>
      </c>
      <c r="B244" s="37">
        <v>20212</v>
      </c>
      <c r="C244" s="47" t="s">
        <v>285</v>
      </c>
      <c r="D244" s="184"/>
      <c r="E244" s="184"/>
      <c r="F244" s="184"/>
      <c r="G244" s="184"/>
    </row>
    <row r="245" spans="1:10" ht="18" customHeight="1" x14ac:dyDescent="0.35">
      <c r="A245" s="35">
        <v>8</v>
      </c>
      <c r="B245" s="37">
        <v>20213</v>
      </c>
      <c r="C245" s="47" t="s">
        <v>286</v>
      </c>
      <c r="D245" s="42"/>
      <c r="E245" s="39"/>
      <c r="F245" s="39"/>
      <c r="G245" s="58"/>
    </row>
    <row r="246" spans="1:10" ht="18" customHeight="1" x14ac:dyDescent="0.35">
      <c r="A246" s="35">
        <v>9</v>
      </c>
      <c r="B246" s="37">
        <v>20217</v>
      </c>
      <c r="C246" s="47" t="s">
        <v>288</v>
      </c>
      <c r="D246" s="42"/>
      <c r="E246" s="39"/>
      <c r="F246" s="39"/>
      <c r="G246" s="39"/>
    </row>
    <row r="247" spans="1:10" ht="18" customHeight="1" x14ac:dyDescent="0.35">
      <c r="A247" s="35">
        <v>10</v>
      </c>
      <c r="B247" s="37">
        <v>20218</v>
      </c>
      <c r="C247" s="47" t="s">
        <v>289</v>
      </c>
      <c r="D247" s="42"/>
      <c r="E247" s="39"/>
      <c r="F247" s="39"/>
      <c r="G247" s="39"/>
    </row>
    <row r="248" spans="1:10" s="56" customFormat="1" ht="18" customHeight="1" x14ac:dyDescent="0.35">
      <c r="A248" s="42">
        <v>11</v>
      </c>
      <c r="B248" s="37">
        <v>20220</v>
      </c>
      <c r="C248" s="47" t="s">
        <v>291</v>
      </c>
      <c r="D248" s="42"/>
      <c r="E248" s="39"/>
      <c r="F248" s="39"/>
      <c r="G248" s="39"/>
    </row>
    <row r="249" spans="1:10" ht="18" customHeight="1" x14ac:dyDescent="0.35">
      <c r="A249" s="35">
        <v>12</v>
      </c>
      <c r="B249" s="37">
        <v>20223</v>
      </c>
      <c r="C249" s="47" t="s">
        <v>292</v>
      </c>
      <c r="D249" s="57"/>
      <c r="E249" s="58"/>
      <c r="F249" s="58"/>
      <c r="G249" s="58"/>
    </row>
    <row r="250" spans="1:10" ht="18" customHeight="1" x14ac:dyDescent="0.35">
      <c r="A250" s="35">
        <v>13</v>
      </c>
      <c r="B250" s="37">
        <v>20225</v>
      </c>
      <c r="C250" s="47" t="s">
        <v>293</v>
      </c>
      <c r="D250" s="42"/>
      <c r="E250" s="39"/>
      <c r="F250" s="39"/>
      <c r="G250" s="39"/>
    </row>
    <row r="251" spans="1:10" ht="18" customHeight="1" x14ac:dyDescent="0.35">
      <c r="A251" s="35">
        <v>14</v>
      </c>
      <c r="B251" s="37">
        <v>20227</v>
      </c>
      <c r="C251" s="47" t="s">
        <v>294</v>
      </c>
      <c r="D251" s="42"/>
      <c r="E251" s="39"/>
      <c r="F251" s="39"/>
      <c r="G251" s="39"/>
    </row>
    <row r="252" spans="1:10" ht="18" customHeight="1" x14ac:dyDescent="0.35">
      <c r="A252" s="35">
        <v>15</v>
      </c>
      <c r="B252" s="37">
        <v>20228</v>
      </c>
      <c r="C252" s="47" t="s">
        <v>295</v>
      </c>
      <c r="D252" s="42"/>
      <c r="E252" s="39"/>
      <c r="F252" s="39"/>
      <c r="G252" s="39"/>
    </row>
    <row r="253" spans="1:10" ht="18" customHeight="1" x14ac:dyDescent="0.35">
      <c r="A253" s="35">
        <v>16</v>
      </c>
      <c r="B253" s="37">
        <v>20229</v>
      </c>
      <c r="C253" s="96" t="s">
        <v>296</v>
      </c>
      <c r="D253" s="42"/>
      <c r="E253" s="39"/>
      <c r="F253" s="39"/>
      <c r="G253" s="39"/>
    </row>
    <row r="254" spans="1:10" ht="18" customHeight="1" x14ac:dyDescent="0.35">
      <c r="A254" s="35">
        <v>17</v>
      </c>
      <c r="B254" s="37">
        <v>20230</v>
      </c>
      <c r="C254" s="96" t="s">
        <v>297</v>
      </c>
      <c r="D254" s="42"/>
      <c r="E254" s="39"/>
      <c r="F254" s="39"/>
      <c r="G254" s="39"/>
    </row>
    <row r="255" spans="1:10" ht="18" customHeight="1" x14ac:dyDescent="0.35">
      <c r="A255" s="35">
        <v>18</v>
      </c>
      <c r="B255" s="37">
        <v>20233</v>
      </c>
      <c r="C255" s="47" t="s">
        <v>574</v>
      </c>
      <c r="D255" s="42"/>
      <c r="E255" s="39"/>
      <c r="F255" s="39"/>
      <c r="G255" s="39"/>
    </row>
    <row r="256" spans="1:10" ht="18" customHeight="1" x14ac:dyDescent="0.35">
      <c r="A256" s="35">
        <v>19</v>
      </c>
      <c r="B256" s="37">
        <v>20234</v>
      </c>
      <c r="C256" s="47" t="s">
        <v>299</v>
      </c>
      <c r="D256" s="100"/>
      <c r="E256" s="39"/>
      <c r="F256" s="39"/>
      <c r="G256" s="39"/>
    </row>
    <row r="257" spans="1:7" ht="18" customHeight="1" x14ac:dyDescent="0.35">
      <c r="A257" s="35">
        <v>20</v>
      </c>
      <c r="B257" s="37">
        <v>20235</v>
      </c>
      <c r="C257" s="96" t="s">
        <v>300</v>
      </c>
      <c r="D257" s="42"/>
      <c r="E257" s="39"/>
      <c r="F257" s="39"/>
      <c r="G257" s="39"/>
    </row>
    <row r="258" spans="1:7" ht="18" customHeight="1" x14ac:dyDescent="0.35">
      <c r="A258" s="35">
        <v>21</v>
      </c>
      <c r="B258" s="37">
        <v>20241</v>
      </c>
      <c r="C258" s="96" t="s">
        <v>302</v>
      </c>
      <c r="D258" s="42"/>
      <c r="E258" s="39"/>
      <c r="F258" s="39"/>
      <c r="G258" s="39"/>
    </row>
    <row r="259" spans="1:7" ht="18" customHeight="1" x14ac:dyDescent="0.35">
      <c r="A259" s="35">
        <v>22</v>
      </c>
      <c r="B259" s="59">
        <v>20463</v>
      </c>
      <c r="C259" s="60" t="s">
        <v>1043</v>
      </c>
      <c r="D259" s="42"/>
      <c r="E259" s="39"/>
      <c r="F259" s="39"/>
      <c r="G259" s="39"/>
    </row>
    <row r="260" spans="1:7" ht="18" customHeight="1" x14ac:dyDescent="0.35">
      <c r="A260" s="35">
        <v>23</v>
      </c>
      <c r="B260" s="42">
        <v>20481</v>
      </c>
      <c r="C260" s="39" t="s">
        <v>566</v>
      </c>
      <c r="D260" s="42"/>
      <c r="E260" s="39"/>
      <c r="F260" s="39"/>
      <c r="G260" s="39"/>
    </row>
    <row r="261" spans="1:7" ht="18" customHeight="1" x14ac:dyDescent="0.35">
      <c r="A261" s="35">
        <v>24</v>
      </c>
      <c r="B261" s="42">
        <v>20874</v>
      </c>
      <c r="C261" s="39" t="s">
        <v>1044</v>
      </c>
      <c r="D261" s="42"/>
      <c r="E261" s="39"/>
      <c r="F261" s="39"/>
      <c r="G261" s="39"/>
    </row>
    <row r="262" spans="1:7" ht="18" customHeight="1" x14ac:dyDescent="0.35">
      <c r="A262" s="35">
        <v>25</v>
      </c>
      <c r="B262" s="42">
        <v>20875</v>
      </c>
      <c r="C262" s="39" t="s">
        <v>1001</v>
      </c>
      <c r="D262" s="42"/>
      <c r="E262" s="39"/>
      <c r="F262" s="39"/>
      <c r="G262" s="39"/>
    </row>
    <row r="263" spans="1:7" ht="18" customHeight="1" x14ac:dyDescent="0.35">
      <c r="A263" s="35">
        <v>26</v>
      </c>
      <c r="B263" s="42">
        <v>20913</v>
      </c>
      <c r="C263" s="39" t="s">
        <v>1061</v>
      </c>
      <c r="D263" s="42"/>
      <c r="E263" s="39"/>
      <c r="F263" s="39"/>
      <c r="G263" s="39"/>
    </row>
    <row r="264" spans="1:7" ht="18" customHeight="1" x14ac:dyDescent="0.35">
      <c r="A264" s="35">
        <v>27</v>
      </c>
      <c r="B264" s="42">
        <v>20919</v>
      </c>
      <c r="C264" s="39" t="s">
        <v>1068</v>
      </c>
      <c r="D264" s="42"/>
      <c r="E264" s="39"/>
      <c r="F264" s="39"/>
      <c r="G264" s="39"/>
    </row>
    <row r="265" spans="1:7" ht="18" customHeight="1" x14ac:dyDescent="0.35">
      <c r="A265" s="30"/>
    </row>
    <row r="266" spans="1:7" ht="18" customHeight="1" x14ac:dyDescent="0.35">
      <c r="A266" s="30"/>
    </row>
    <row r="267" spans="1:7" ht="18" customHeight="1" x14ac:dyDescent="0.35">
      <c r="A267" s="30"/>
    </row>
    <row r="268" spans="1:7" ht="18" customHeight="1" x14ac:dyDescent="0.35">
      <c r="A268" s="30"/>
      <c r="B268" s="77"/>
      <c r="C268" s="56"/>
    </row>
    <row r="270" spans="1:7" ht="18" customHeight="1" x14ac:dyDescent="0.35">
      <c r="A270" s="30"/>
    </row>
    <row r="271" spans="1:7" ht="18" customHeight="1" x14ac:dyDescent="0.35">
      <c r="A271" s="30"/>
    </row>
    <row r="272" spans="1:7" ht="18" customHeight="1" x14ac:dyDescent="0.35">
      <c r="A272" s="30"/>
    </row>
    <row r="273" spans="1:7" s="56" customFormat="1" ht="18" customHeight="1" x14ac:dyDescent="0.35">
      <c r="A273" s="30"/>
      <c r="D273" s="33"/>
      <c r="E273" s="41"/>
      <c r="F273" s="41"/>
      <c r="G273" s="41"/>
    </row>
    <row r="274" spans="1:7" s="56" customFormat="1" ht="18" customHeight="1" x14ac:dyDescent="0.35">
      <c r="A274" s="33"/>
      <c r="D274" s="101"/>
      <c r="E274" s="48"/>
      <c r="F274" s="48"/>
      <c r="G274" s="48"/>
    </row>
    <row r="275" spans="1:7" s="56" customFormat="1" ht="18" customHeight="1" x14ac:dyDescent="0.35">
      <c r="A275" s="33"/>
      <c r="D275" s="101"/>
      <c r="E275" s="48"/>
      <c r="F275" s="48"/>
      <c r="G275" s="48"/>
    </row>
    <row r="276" spans="1:7" s="56" customFormat="1" ht="18" customHeight="1" x14ac:dyDescent="0.35">
      <c r="A276" s="54"/>
      <c r="D276" s="54"/>
      <c r="E276" s="55"/>
      <c r="F276" s="55"/>
      <c r="G276" s="55"/>
    </row>
    <row r="277" spans="1:7" ht="18" customHeight="1" x14ac:dyDescent="0.35">
      <c r="A277" s="54"/>
      <c r="D277" s="54"/>
      <c r="E277" s="55"/>
      <c r="F277" s="55"/>
      <c r="G277" s="55"/>
    </row>
    <row r="279" spans="1:7" ht="18" customHeight="1" x14ac:dyDescent="0.35">
      <c r="B279" s="210" t="s">
        <v>0</v>
      </c>
      <c r="C279" s="210"/>
      <c r="D279" s="210"/>
      <c r="E279" s="210"/>
      <c r="F279" s="210"/>
      <c r="G279" s="210"/>
    </row>
    <row r="280" spans="1:7" ht="18" customHeight="1" x14ac:dyDescent="0.35">
      <c r="B280" s="210" t="str">
        <f>CONCATENATE("รายชื่อนักเรียน  ",'สรุปจำนวน-นร.'!$B$2," ชั้นมัธยมศึกษาปีที่ 3/7")</f>
        <v>รายชื่อนักเรียน  ภาคเรียนที่ 1 ปีการศึกษา 2569 ชั้นมัธยมศึกษาปีที่ 3/7</v>
      </c>
      <c r="C280" s="210"/>
      <c r="D280" s="210"/>
      <c r="E280" s="210"/>
      <c r="F280" s="210"/>
      <c r="G280" s="210"/>
    </row>
    <row r="281" spans="1:7" ht="18" customHeight="1" x14ac:dyDescent="0.35">
      <c r="B281" s="210" t="str">
        <f>"ครูที่ปรึกษา : "&amp;ครูที่ปรึกษา!$D$32</f>
        <v>ครูที่ปรึกษา : 1. ว่าที่ ร.ต.หญิงศิริลักษณ์  ดาวศรี  2. นายทศพล  เทศารินทร์</v>
      </c>
      <c r="C281" s="210"/>
      <c r="D281" s="210"/>
      <c r="E281" s="210"/>
      <c r="F281" s="210"/>
      <c r="G281" s="210"/>
    </row>
    <row r="282" spans="1:7" ht="18" customHeight="1" x14ac:dyDescent="0.35">
      <c r="B282" s="209" t="str" cm="1">
        <f t="array" ref="B282">"ชาย  "&amp;SUM(COUNTIF(C284:C324,{"นาย","เด็กชาย"}&amp;"*"))&amp;"  คน     หญิง  "&amp;SUM(COUNTIF(C284:C324,{"นางสาว","เด็กหญิง"}&amp;"*"))&amp;"  คน     รวม  "&amp;COUNTA(C284:C324)&amp;"  คน"</f>
        <v>ชาย  17  คน     หญิง  9  คน     รวม  26  คน</v>
      </c>
      <c r="C282" s="209"/>
      <c r="D282" s="209"/>
      <c r="E282" s="209"/>
      <c r="F282" s="209"/>
      <c r="G282" s="209"/>
    </row>
    <row r="283" spans="1:7" ht="18" customHeight="1" x14ac:dyDescent="0.35">
      <c r="A283" s="37" t="s">
        <v>1</v>
      </c>
      <c r="B283" s="37" t="s">
        <v>2</v>
      </c>
      <c r="C283" s="42" t="s">
        <v>34</v>
      </c>
      <c r="D283" s="42"/>
      <c r="E283" s="39"/>
      <c r="F283" s="39"/>
      <c r="G283" s="39"/>
    </row>
    <row r="284" spans="1:7" s="185" customFormat="1" ht="18" customHeight="1" x14ac:dyDescent="0.35">
      <c r="A284" s="81" t="s">
        <v>4</v>
      </c>
      <c r="B284" s="81">
        <v>19735</v>
      </c>
      <c r="C284" s="118" t="s">
        <v>48</v>
      </c>
      <c r="D284" s="183"/>
      <c r="E284" s="183"/>
      <c r="F284" s="183"/>
      <c r="G284" s="183"/>
    </row>
    <row r="285" spans="1:7" ht="18" customHeight="1" x14ac:dyDescent="0.35">
      <c r="A285" s="81" t="s">
        <v>5</v>
      </c>
      <c r="B285" s="81">
        <v>19736</v>
      </c>
      <c r="C285" s="118" t="s">
        <v>49</v>
      </c>
      <c r="D285" s="42"/>
      <c r="E285" s="39"/>
      <c r="F285" s="39"/>
      <c r="G285" s="39"/>
    </row>
    <row r="286" spans="1:7" ht="18" customHeight="1" x14ac:dyDescent="0.35">
      <c r="A286" s="81" t="s">
        <v>6</v>
      </c>
      <c r="B286" s="57">
        <v>20438</v>
      </c>
      <c r="C286" s="58" t="s">
        <v>535</v>
      </c>
      <c r="D286" s="42"/>
      <c r="E286" s="39"/>
      <c r="F286" s="39"/>
      <c r="G286" s="39"/>
    </row>
    <row r="287" spans="1:7" ht="18" customHeight="1" x14ac:dyDescent="0.35">
      <c r="A287" s="37" t="s">
        <v>7</v>
      </c>
      <c r="B287" s="37">
        <v>19665</v>
      </c>
      <c r="C287" s="79" t="s">
        <v>45</v>
      </c>
      <c r="D287" s="183"/>
      <c r="E287" s="183"/>
      <c r="F287" s="183"/>
      <c r="G287" s="183"/>
    </row>
    <row r="288" spans="1:7" ht="18" customHeight="1" x14ac:dyDescent="0.35">
      <c r="A288" s="37" t="s">
        <v>8</v>
      </c>
      <c r="B288" s="37">
        <v>20242</v>
      </c>
      <c r="C288" s="47" t="s">
        <v>403</v>
      </c>
      <c r="D288" s="57"/>
      <c r="E288" s="58"/>
      <c r="F288" s="58"/>
      <c r="G288" s="58"/>
    </row>
    <row r="289" spans="1:7" ht="18" customHeight="1" x14ac:dyDescent="0.35">
      <c r="A289" s="37" t="s">
        <v>9</v>
      </c>
      <c r="B289" s="37">
        <v>20243</v>
      </c>
      <c r="C289" s="96" t="s">
        <v>303</v>
      </c>
      <c r="D289" s="57"/>
      <c r="E289" s="58"/>
      <c r="F289" s="58"/>
      <c r="G289" s="58"/>
    </row>
    <row r="290" spans="1:7" ht="18" customHeight="1" x14ac:dyDescent="0.35">
      <c r="A290" s="37" t="s">
        <v>10</v>
      </c>
      <c r="B290" s="37">
        <v>20244</v>
      </c>
      <c r="C290" s="47" t="s">
        <v>304</v>
      </c>
      <c r="D290" s="57"/>
      <c r="E290" s="58"/>
      <c r="F290" s="58"/>
      <c r="G290" s="58"/>
    </row>
    <row r="291" spans="1:7" ht="18" customHeight="1" x14ac:dyDescent="0.35">
      <c r="A291" s="37" t="s">
        <v>11</v>
      </c>
      <c r="B291" s="37">
        <v>20245</v>
      </c>
      <c r="C291" s="47" t="s">
        <v>305</v>
      </c>
      <c r="D291" s="57"/>
      <c r="E291" s="58"/>
      <c r="F291" s="58"/>
      <c r="G291" s="58"/>
    </row>
    <row r="292" spans="1:7" ht="18" customHeight="1" x14ac:dyDescent="0.35">
      <c r="A292" s="37" t="s">
        <v>12</v>
      </c>
      <c r="B292" s="37">
        <v>20249</v>
      </c>
      <c r="C292" s="97" t="s">
        <v>308</v>
      </c>
      <c r="D292" s="57"/>
      <c r="E292" s="58"/>
      <c r="F292" s="58"/>
      <c r="G292" s="58"/>
    </row>
    <row r="293" spans="1:7" ht="18" customHeight="1" x14ac:dyDescent="0.35">
      <c r="A293" s="37" t="s">
        <v>13</v>
      </c>
      <c r="B293" s="37">
        <v>20250</v>
      </c>
      <c r="C293" s="96" t="s">
        <v>309</v>
      </c>
      <c r="D293" s="57"/>
      <c r="E293" s="58"/>
      <c r="F293" s="58"/>
      <c r="G293" s="58"/>
    </row>
    <row r="294" spans="1:7" ht="18" customHeight="1" x14ac:dyDescent="0.35">
      <c r="A294" s="37" t="s">
        <v>14</v>
      </c>
      <c r="B294" s="37">
        <v>20251</v>
      </c>
      <c r="C294" s="47" t="s">
        <v>310</v>
      </c>
      <c r="D294" s="57"/>
      <c r="E294" s="58"/>
      <c r="F294" s="58"/>
      <c r="G294" s="58"/>
    </row>
    <row r="295" spans="1:7" ht="18" customHeight="1" x14ac:dyDescent="0.35">
      <c r="A295" s="37" t="s">
        <v>15</v>
      </c>
      <c r="B295" s="37">
        <v>20256</v>
      </c>
      <c r="C295" s="96" t="s">
        <v>312</v>
      </c>
      <c r="D295" s="57"/>
      <c r="E295" s="58"/>
      <c r="F295" s="58"/>
      <c r="G295" s="58"/>
    </row>
    <row r="296" spans="1:7" ht="18" customHeight="1" x14ac:dyDescent="0.35">
      <c r="A296" s="37" t="s">
        <v>16</v>
      </c>
      <c r="B296" s="37">
        <v>20257</v>
      </c>
      <c r="C296" s="47" t="s">
        <v>313</v>
      </c>
      <c r="D296" s="57"/>
      <c r="E296" s="58"/>
      <c r="F296" s="58"/>
      <c r="G296" s="58"/>
    </row>
    <row r="297" spans="1:7" ht="18" customHeight="1" x14ac:dyDescent="0.35">
      <c r="A297" s="37" t="s">
        <v>17</v>
      </c>
      <c r="B297" s="37">
        <v>20258</v>
      </c>
      <c r="C297" s="96" t="s">
        <v>314</v>
      </c>
      <c r="D297" s="42"/>
      <c r="E297" s="39"/>
      <c r="F297" s="39"/>
      <c r="G297" s="39"/>
    </row>
    <row r="298" spans="1:7" ht="18" customHeight="1" x14ac:dyDescent="0.35">
      <c r="A298" s="37" t="s">
        <v>18</v>
      </c>
      <c r="B298" s="37">
        <v>20261</v>
      </c>
      <c r="C298" s="97" t="s">
        <v>315</v>
      </c>
      <c r="D298" s="42"/>
      <c r="E298" s="39"/>
      <c r="F298" s="39"/>
      <c r="G298" s="39"/>
    </row>
    <row r="299" spans="1:7" ht="18" customHeight="1" x14ac:dyDescent="0.35">
      <c r="A299" s="37" t="s">
        <v>19</v>
      </c>
      <c r="B299" s="37">
        <v>20262</v>
      </c>
      <c r="C299" s="47" t="s">
        <v>316</v>
      </c>
      <c r="D299" s="42"/>
      <c r="E299" s="39"/>
      <c r="F299" s="39"/>
      <c r="G299" s="39"/>
    </row>
    <row r="300" spans="1:7" ht="18" customHeight="1" x14ac:dyDescent="0.35">
      <c r="A300" s="37" t="s">
        <v>20</v>
      </c>
      <c r="B300" s="37">
        <v>20263</v>
      </c>
      <c r="C300" s="47" t="s">
        <v>317</v>
      </c>
      <c r="D300" s="42"/>
      <c r="E300" s="39"/>
      <c r="F300" s="39"/>
      <c r="G300" s="39"/>
    </row>
    <row r="301" spans="1:7" ht="18" customHeight="1" x14ac:dyDescent="0.35">
      <c r="A301" s="37" t="s">
        <v>21</v>
      </c>
      <c r="B301" s="37">
        <v>20265</v>
      </c>
      <c r="C301" s="47" t="s">
        <v>319</v>
      </c>
      <c r="D301" s="42"/>
      <c r="E301" s="39"/>
      <c r="F301" s="39"/>
      <c r="G301" s="39"/>
    </row>
    <row r="302" spans="1:7" s="56" customFormat="1" ht="18" customHeight="1" x14ac:dyDescent="0.35">
      <c r="A302" s="37" t="s">
        <v>22</v>
      </c>
      <c r="B302" s="37">
        <v>20267</v>
      </c>
      <c r="C302" s="96" t="s">
        <v>320</v>
      </c>
      <c r="D302" s="42"/>
      <c r="E302" s="39"/>
      <c r="F302" s="39"/>
      <c r="G302" s="39"/>
    </row>
    <row r="303" spans="1:7" ht="18" customHeight="1" x14ac:dyDescent="0.35">
      <c r="A303" s="37" t="s">
        <v>23</v>
      </c>
      <c r="B303" s="37">
        <v>20268</v>
      </c>
      <c r="C303" s="96" t="s">
        <v>321</v>
      </c>
      <c r="D303" s="42"/>
      <c r="E303" s="39"/>
      <c r="F303" s="39"/>
      <c r="G303" s="39"/>
    </row>
    <row r="304" spans="1:7" s="56" customFormat="1" ht="18" customHeight="1" x14ac:dyDescent="0.35">
      <c r="A304" s="37" t="s">
        <v>24</v>
      </c>
      <c r="B304" s="37">
        <v>20271</v>
      </c>
      <c r="C304" s="47" t="s">
        <v>323</v>
      </c>
      <c r="D304" s="42"/>
      <c r="E304" s="39"/>
      <c r="F304" s="39"/>
      <c r="G304" s="39"/>
    </row>
    <row r="305" spans="1:7" ht="18" customHeight="1" x14ac:dyDescent="0.35">
      <c r="A305" s="37" t="s">
        <v>25</v>
      </c>
      <c r="B305" s="37">
        <v>20275</v>
      </c>
      <c r="C305" s="47" t="s">
        <v>326</v>
      </c>
      <c r="D305" s="42"/>
      <c r="E305" s="39"/>
      <c r="F305" s="39"/>
      <c r="G305" s="39"/>
    </row>
    <row r="306" spans="1:7" ht="18" customHeight="1" x14ac:dyDescent="0.35">
      <c r="A306" s="37" t="s">
        <v>26</v>
      </c>
      <c r="B306" s="37">
        <v>20277</v>
      </c>
      <c r="C306" s="47" t="s">
        <v>327</v>
      </c>
      <c r="D306" s="42"/>
      <c r="E306" s="39"/>
      <c r="F306" s="39"/>
      <c r="G306" s="39"/>
    </row>
    <row r="307" spans="1:7" ht="18" customHeight="1" x14ac:dyDescent="0.35">
      <c r="A307" s="37" t="s">
        <v>27</v>
      </c>
      <c r="B307" s="37">
        <v>20278</v>
      </c>
      <c r="C307" s="47" t="s">
        <v>564</v>
      </c>
      <c r="D307" s="42"/>
      <c r="E307" s="39"/>
      <c r="F307" s="39"/>
      <c r="G307" s="39"/>
    </row>
    <row r="308" spans="1:7" ht="18" customHeight="1" x14ac:dyDescent="0.35">
      <c r="A308" s="37" t="s">
        <v>28</v>
      </c>
      <c r="B308" s="42">
        <v>20491</v>
      </c>
      <c r="C308" s="39" t="s">
        <v>573</v>
      </c>
      <c r="D308" s="42"/>
      <c r="E308" s="39"/>
      <c r="F308" s="39"/>
      <c r="G308" s="39"/>
    </row>
    <row r="309" spans="1:7" ht="18" customHeight="1" x14ac:dyDescent="0.35">
      <c r="A309" s="37" t="s">
        <v>29</v>
      </c>
      <c r="B309" s="42">
        <v>20501</v>
      </c>
      <c r="C309" s="39" t="s">
        <v>585</v>
      </c>
      <c r="D309" s="42"/>
      <c r="E309" s="39"/>
      <c r="F309" s="39"/>
      <c r="G309" s="39"/>
    </row>
    <row r="310" spans="1:7" ht="18" customHeight="1" x14ac:dyDescent="0.35">
      <c r="A310" s="44"/>
      <c r="D310" s="68"/>
      <c r="G310" s="53"/>
    </row>
    <row r="311" spans="1:7" ht="18" customHeight="1" x14ac:dyDescent="0.35">
      <c r="A311" s="44"/>
    </row>
    <row r="312" spans="1:7" ht="18" customHeight="1" x14ac:dyDescent="0.35">
      <c r="A312" s="44"/>
      <c r="D312" s="68"/>
    </row>
    <row r="313" spans="1:7" ht="18" customHeight="1" x14ac:dyDescent="0.35">
      <c r="A313" s="44"/>
      <c r="D313" s="77"/>
      <c r="E313" s="56"/>
      <c r="F313" s="56"/>
      <c r="G313" s="63"/>
    </row>
    <row r="314" spans="1:7" ht="18" customHeight="1" x14ac:dyDescent="0.35">
      <c r="A314" s="44"/>
      <c r="G314" s="53"/>
    </row>
    <row r="315" spans="1:7" ht="18" customHeight="1" x14ac:dyDescent="0.35">
      <c r="A315" s="44"/>
    </row>
    <row r="316" spans="1:7" ht="18" customHeight="1" x14ac:dyDescent="0.35">
      <c r="A316" s="44"/>
      <c r="D316" s="68"/>
    </row>
    <row r="317" spans="1:7" ht="18" customHeight="1" x14ac:dyDescent="0.35">
      <c r="A317" s="44"/>
      <c r="G317" s="63"/>
    </row>
    <row r="318" spans="1:7" s="56" customFormat="1" ht="18" customHeight="1" x14ac:dyDescent="0.35">
      <c r="A318" s="44"/>
      <c r="D318" s="68"/>
      <c r="E318" s="41"/>
      <c r="F318" s="41"/>
      <c r="G318" s="104"/>
    </row>
    <row r="319" spans="1:7" s="56" customFormat="1" ht="18" customHeight="1" x14ac:dyDescent="0.35">
      <c r="A319" s="44"/>
      <c r="D319" s="105"/>
      <c r="E319" s="106"/>
      <c r="F319" s="106"/>
      <c r="G319" s="107"/>
    </row>
    <row r="320" spans="1:7" s="56" customFormat="1" ht="18" customHeight="1" x14ac:dyDescent="0.35">
      <c r="A320" s="44"/>
      <c r="D320" s="105"/>
      <c r="E320" s="106"/>
      <c r="F320" s="106"/>
      <c r="G320" s="108"/>
    </row>
    <row r="321" spans="1:7" ht="18" customHeight="1" x14ac:dyDescent="0.35">
      <c r="A321" s="44"/>
      <c r="D321" s="105"/>
      <c r="E321" s="106"/>
      <c r="F321" s="106"/>
      <c r="G321" s="108"/>
    </row>
    <row r="322" spans="1:7" ht="18" customHeight="1" x14ac:dyDescent="0.35">
      <c r="A322" s="44"/>
      <c r="D322" s="105"/>
      <c r="E322" s="106"/>
      <c r="F322" s="106"/>
      <c r="G322" s="108"/>
    </row>
    <row r="323" spans="1:7" ht="18" customHeight="1" x14ac:dyDescent="0.35">
      <c r="A323" s="44"/>
      <c r="D323" s="109"/>
      <c r="E323" s="48"/>
      <c r="F323" s="48"/>
      <c r="G323" s="110"/>
    </row>
    <row r="325" spans="1:7" ht="18" customHeight="1" x14ac:dyDescent="0.35">
      <c r="B325" s="210" t="s">
        <v>0</v>
      </c>
      <c r="C325" s="210"/>
      <c r="D325" s="210"/>
      <c r="E325" s="210"/>
      <c r="F325" s="210"/>
      <c r="G325" s="210"/>
    </row>
    <row r="326" spans="1:7" ht="18" customHeight="1" x14ac:dyDescent="0.35">
      <c r="B326" s="210" t="str">
        <f>CONCATENATE("รายชื่อนักเรียน  ",'สรุปจำนวน-นร.'!$B$2," ชั้นมัธยมศึกษาปีที่ 3/8")</f>
        <v>รายชื่อนักเรียน  ภาคเรียนที่ 1 ปีการศึกษา 2569 ชั้นมัธยมศึกษาปีที่ 3/8</v>
      </c>
      <c r="C326" s="210"/>
      <c r="D326" s="210"/>
      <c r="E326" s="210"/>
      <c r="F326" s="210"/>
      <c r="G326" s="210"/>
    </row>
    <row r="327" spans="1:7" ht="18" customHeight="1" x14ac:dyDescent="0.35">
      <c r="B327" s="210" t="str">
        <f>"ครูที่ปรึกษา : "&amp;ครูที่ปรึกษา!$D$33</f>
        <v>ครูที่ปรึกษา : 1. นางสาวเพียงตะวัน  บุญแสน  2. นางสาวณัฐพร  อรรคอำนวย</v>
      </c>
      <c r="C327" s="210"/>
      <c r="D327" s="210"/>
      <c r="E327" s="210"/>
      <c r="F327" s="210"/>
      <c r="G327" s="210"/>
    </row>
    <row r="328" spans="1:7" ht="18" customHeight="1" x14ac:dyDescent="0.35">
      <c r="B328" s="209" t="str" cm="1">
        <f t="array" ref="B328">"ชาย  " &amp; SUM(COUNTIF(C330:C370,{"นาย","เด็กชาย"}&amp;"*")) &amp; "  คน     หญิง  " &amp; SUM(COUNTIF(C330:C370,{"นางสาว","เด็กหญิง"}&amp;"*")) &amp; "  คน     รวม  " &amp; COUNTA(C330:C370) &amp; "  คน"</f>
        <v>ชาย  14  คน     หญิง  15  คน     รวม  29  คน</v>
      </c>
      <c r="C328" s="209"/>
      <c r="D328" s="209"/>
      <c r="E328" s="209"/>
      <c r="F328" s="209"/>
      <c r="G328" s="209"/>
    </row>
    <row r="329" spans="1:7" ht="18" customHeight="1" x14ac:dyDescent="0.35">
      <c r="A329" s="37" t="s">
        <v>1</v>
      </c>
      <c r="B329" s="37" t="s">
        <v>2</v>
      </c>
      <c r="C329" s="42" t="s">
        <v>34</v>
      </c>
      <c r="D329" s="42"/>
      <c r="E329" s="39"/>
      <c r="F329" s="39"/>
      <c r="G329" s="39"/>
    </row>
    <row r="330" spans="1:7" s="56" customFormat="1" ht="18" customHeight="1" x14ac:dyDescent="0.35">
      <c r="A330" s="81" t="s">
        <v>4</v>
      </c>
      <c r="B330" s="83">
        <v>19772</v>
      </c>
      <c r="C330" s="118" t="s">
        <v>51</v>
      </c>
      <c r="D330" s="57"/>
      <c r="E330" s="58"/>
      <c r="F330" s="58"/>
      <c r="G330" s="58"/>
    </row>
    <row r="331" spans="1:7" ht="18" customHeight="1" x14ac:dyDescent="0.35">
      <c r="A331" s="81" t="s">
        <v>5</v>
      </c>
      <c r="B331" s="83">
        <v>19784</v>
      </c>
      <c r="C331" s="118" t="s">
        <v>52</v>
      </c>
      <c r="D331" s="57"/>
      <c r="E331" s="58"/>
      <c r="F331" s="58"/>
      <c r="G331" s="58"/>
    </row>
    <row r="332" spans="1:7" ht="18" customHeight="1" x14ac:dyDescent="0.35">
      <c r="A332" s="81" t="s">
        <v>6</v>
      </c>
      <c r="B332" s="83">
        <v>19792</v>
      </c>
      <c r="C332" s="118" t="s">
        <v>53</v>
      </c>
      <c r="D332" s="57"/>
      <c r="E332" s="58"/>
      <c r="F332" s="58"/>
      <c r="G332" s="58"/>
    </row>
    <row r="333" spans="1:7" ht="18" customHeight="1" x14ac:dyDescent="0.35">
      <c r="A333" s="37" t="s">
        <v>7</v>
      </c>
      <c r="B333" s="94">
        <v>20279</v>
      </c>
      <c r="C333" s="96" t="s">
        <v>328</v>
      </c>
      <c r="D333" s="42"/>
      <c r="E333" s="39"/>
      <c r="F333" s="39"/>
      <c r="G333" s="58"/>
    </row>
    <row r="334" spans="1:7" ht="18" customHeight="1" x14ac:dyDescent="0.35">
      <c r="A334" s="37" t="s">
        <v>8</v>
      </c>
      <c r="B334" s="94">
        <v>20281</v>
      </c>
      <c r="C334" s="47" t="s">
        <v>330</v>
      </c>
      <c r="D334" s="42"/>
      <c r="E334" s="39"/>
      <c r="F334" s="39"/>
      <c r="G334" s="58"/>
    </row>
    <row r="335" spans="1:7" ht="18" customHeight="1" x14ac:dyDescent="0.35">
      <c r="A335" s="37" t="s">
        <v>9</v>
      </c>
      <c r="B335" s="37">
        <v>20282</v>
      </c>
      <c r="C335" s="47" t="s">
        <v>331</v>
      </c>
      <c r="D335" s="42"/>
      <c r="E335" s="39"/>
      <c r="F335" s="39"/>
      <c r="G335" s="58"/>
    </row>
    <row r="336" spans="1:7" ht="18" customHeight="1" x14ac:dyDescent="0.35">
      <c r="A336" s="37" t="s">
        <v>10</v>
      </c>
      <c r="B336" s="37">
        <v>20284</v>
      </c>
      <c r="C336" s="47" t="s">
        <v>332</v>
      </c>
      <c r="D336" s="42"/>
      <c r="E336" s="39"/>
      <c r="F336" s="39"/>
      <c r="G336" s="58"/>
    </row>
    <row r="337" spans="1:7" ht="18" customHeight="1" x14ac:dyDescent="0.35">
      <c r="A337" s="37" t="s">
        <v>11</v>
      </c>
      <c r="B337" s="94">
        <v>20285</v>
      </c>
      <c r="C337" s="47" t="s">
        <v>333</v>
      </c>
      <c r="D337" s="42"/>
      <c r="E337" s="39"/>
      <c r="F337" s="39"/>
      <c r="G337" s="58"/>
    </row>
    <row r="338" spans="1:7" ht="18" customHeight="1" x14ac:dyDescent="0.35">
      <c r="A338" s="37" t="s">
        <v>12</v>
      </c>
      <c r="B338" s="37">
        <v>20286</v>
      </c>
      <c r="C338" s="47" t="s">
        <v>334</v>
      </c>
      <c r="D338" s="42"/>
      <c r="E338" s="39"/>
      <c r="F338" s="39"/>
      <c r="G338" s="39"/>
    </row>
    <row r="339" spans="1:7" ht="18" customHeight="1" x14ac:dyDescent="0.35">
      <c r="A339" s="37" t="s">
        <v>13</v>
      </c>
      <c r="B339" s="37">
        <v>20288</v>
      </c>
      <c r="C339" s="47" t="s">
        <v>335</v>
      </c>
      <c r="D339" s="42"/>
      <c r="E339" s="39"/>
      <c r="F339" s="39"/>
      <c r="G339" s="39"/>
    </row>
    <row r="340" spans="1:7" ht="18" customHeight="1" x14ac:dyDescent="0.35">
      <c r="A340" s="37" t="s">
        <v>14</v>
      </c>
      <c r="B340" s="94">
        <v>20291</v>
      </c>
      <c r="C340" s="47" t="s">
        <v>338</v>
      </c>
      <c r="D340" s="42"/>
      <c r="E340" s="39"/>
      <c r="F340" s="39"/>
      <c r="G340" s="39"/>
    </row>
    <row r="341" spans="1:7" ht="18" customHeight="1" x14ac:dyDescent="0.35">
      <c r="A341" s="37" t="s">
        <v>15</v>
      </c>
      <c r="B341" s="94">
        <v>20295</v>
      </c>
      <c r="C341" s="47" t="s">
        <v>340</v>
      </c>
      <c r="D341" s="42"/>
      <c r="E341" s="39"/>
      <c r="F341" s="39"/>
      <c r="G341" s="39"/>
    </row>
    <row r="342" spans="1:7" ht="18" customHeight="1" x14ac:dyDescent="0.35">
      <c r="A342" s="37" t="s">
        <v>16</v>
      </c>
      <c r="B342" s="37">
        <v>20298</v>
      </c>
      <c r="C342" s="47" t="s">
        <v>343</v>
      </c>
      <c r="D342" s="42"/>
      <c r="E342" s="39"/>
      <c r="F342" s="39"/>
      <c r="G342" s="39"/>
    </row>
    <row r="343" spans="1:7" ht="18" customHeight="1" x14ac:dyDescent="0.35">
      <c r="A343" s="37" t="s">
        <v>17</v>
      </c>
      <c r="B343" s="94">
        <v>20299</v>
      </c>
      <c r="C343" s="47" t="s">
        <v>344</v>
      </c>
      <c r="D343" s="42"/>
      <c r="E343" s="39"/>
      <c r="F343" s="39"/>
      <c r="G343" s="39"/>
    </row>
    <row r="344" spans="1:7" ht="18" customHeight="1" x14ac:dyDescent="0.35">
      <c r="A344" s="37" t="s">
        <v>18</v>
      </c>
      <c r="B344" s="37">
        <v>20300</v>
      </c>
      <c r="C344" s="96" t="s">
        <v>345</v>
      </c>
      <c r="D344" s="42"/>
      <c r="E344" s="39"/>
      <c r="F344" s="39"/>
      <c r="G344" s="39"/>
    </row>
    <row r="345" spans="1:7" ht="18" customHeight="1" x14ac:dyDescent="0.35">
      <c r="A345" s="37" t="s">
        <v>19</v>
      </c>
      <c r="B345" s="94">
        <v>20301</v>
      </c>
      <c r="C345" s="47" t="s">
        <v>589</v>
      </c>
      <c r="D345" s="42"/>
      <c r="E345" s="39"/>
      <c r="F345" s="39"/>
      <c r="G345" s="39"/>
    </row>
    <row r="346" spans="1:7" ht="18" customHeight="1" x14ac:dyDescent="0.35">
      <c r="A346" s="37" t="s">
        <v>20</v>
      </c>
      <c r="B346" s="37">
        <v>20302</v>
      </c>
      <c r="C346" s="96" t="s">
        <v>346</v>
      </c>
      <c r="D346" s="42"/>
      <c r="E346" s="39"/>
      <c r="F346" s="39"/>
      <c r="G346" s="39"/>
    </row>
    <row r="347" spans="1:7" ht="18" customHeight="1" x14ac:dyDescent="0.35">
      <c r="A347" s="37" t="s">
        <v>21</v>
      </c>
      <c r="B347" s="94">
        <v>20303</v>
      </c>
      <c r="C347" s="47" t="s">
        <v>347</v>
      </c>
      <c r="D347" s="42"/>
      <c r="E347" s="39"/>
      <c r="F347" s="39"/>
      <c r="G347" s="39"/>
    </row>
    <row r="348" spans="1:7" ht="18" customHeight="1" x14ac:dyDescent="0.35">
      <c r="A348" s="37" t="s">
        <v>22</v>
      </c>
      <c r="B348" s="94">
        <v>20307</v>
      </c>
      <c r="C348" s="47" t="s">
        <v>348</v>
      </c>
      <c r="D348" s="42"/>
      <c r="E348" s="39"/>
      <c r="F348" s="39"/>
      <c r="G348" s="39"/>
    </row>
    <row r="349" spans="1:7" ht="18" customHeight="1" x14ac:dyDescent="0.35">
      <c r="A349" s="37" t="s">
        <v>23</v>
      </c>
      <c r="B349" s="37">
        <v>20308</v>
      </c>
      <c r="C349" s="96" t="s">
        <v>349</v>
      </c>
      <c r="D349" s="42"/>
      <c r="E349" s="39"/>
      <c r="F349" s="39"/>
      <c r="G349" s="39"/>
    </row>
    <row r="350" spans="1:7" ht="18" customHeight="1" x14ac:dyDescent="0.35">
      <c r="A350" s="37" t="s">
        <v>24</v>
      </c>
      <c r="B350" s="94">
        <v>20309</v>
      </c>
      <c r="C350" s="47" t="s">
        <v>350</v>
      </c>
      <c r="D350" s="42"/>
      <c r="E350" s="39"/>
      <c r="F350" s="39"/>
      <c r="G350" s="39"/>
    </row>
    <row r="351" spans="1:7" ht="18" customHeight="1" x14ac:dyDescent="0.35">
      <c r="A351" s="37" t="s">
        <v>25</v>
      </c>
      <c r="B351" s="94">
        <v>20311</v>
      </c>
      <c r="C351" s="47" t="s">
        <v>351</v>
      </c>
      <c r="D351" s="42"/>
      <c r="E351" s="39"/>
      <c r="F351" s="39"/>
      <c r="G351" s="39"/>
    </row>
    <row r="352" spans="1:7" ht="18" customHeight="1" x14ac:dyDescent="0.35">
      <c r="A352" s="37" t="s">
        <v>26</v>
      </c>
      <c r="B352" s="37">
        <v>20312</v>
      </c>
      <c r="C352" s="97" t="s">
        <v>352</v>
      </c>
      <c r="D352" s="42"/>
      <c r="E352" s="39"/>
      <c r="F352" s="39"/>
      <c r="G352" s="39"/>
    </row>
    <row r="353" spans="1:7" ht="18" customHeight="1" x14ac:dyDescent="0.35">
      <c r="A353" s="37" t="s">
        <v>27</v>
      </c>
      <c r="B353" s="94">
        <v>20313</v>
      </c>
      <c r="C353" s="96" t="s">
        <v>579</v>
      </c>
      <c r="D353" s="42"/>
      <c r="E353" s="39"/>
      <c r="F353" s="39"/>
      <c r="G353" s="39"/>
    </row>
    <row r="354" spans="1:7" s="56" customFormat="1" ht="18" customHeight="1" x14ac:dyDescent="0.35">
      <c r="A354" s="37" t="s">
        <v>28</v>
      </c>
      <c r="B354" s="94">
        <v>20315</v>
      </c>
      <c r="C354" s="96" t="s">
        <v>353</v>
      </c>
      <c r="D354" s="42"/>
      <c r="E354" s="39"/>
      <c r="F354" s="39"/>
      <c r="G354" s="39"/>
    </row>
    <row r="355" spans="1:7" s="56" customFormat="1" ht="18" customHeight="1" x14ac:dyDescent="0.35">
      <c r="A355" s="37">
        <v>26</v>
      </c>
      <c r="B355" s="42">
        <v>20465</v>
      </c>
      <c r="C355" s="39" t="s">
        <v>545</v>
      </c>
      <c r="D355" s="42"/>
      <c r="E355" s="39"/>
      <c r="F355" s="39"/>
      <c r="G355" s="39"/>
    </row>
    <row r="356" spans="1:7" s="56" customFormat="1" ht="18" customHeight="1" x14ac:dyDescent="0.35">
      <c r="A356" s="37">
        <v>27</v>
      </c>
      <c r="B356" s="42">
        <v>20500</v>
      </c>
      <c r="C356" s="39" t="s">
        <v>584</v>
      </c>
      <c r="D356" s="42"/>
      <c r="E356" s="39"/>
      <c r="F356" s="39"/>
      <c r="G356" s="39"/>
    </row>
    <row r="357" spans="1:7" s="56" customFormat="1" ht="18" customHeight="1" x14ac:dyDescent="0.35">
      <c r="A357" s="37">
        <v>28</v>
      </c>
      <c r="B357" s="42">
        <v>20872</v>
      </c>
      <c r="C357" s="39" t="s">
        <v>999</v>
      </c>
      <c r="D357" s="42"/>
      <c r="E357" s="39"/>
      <c r="F357" s="39"/>
      <c r="G357" s="39"/>
    </row>
    <row r="358" spans="1:7" s="56" customFormat="1" ht="18" customHeight="1" x14ac:dyDescent="0.35">
      <c r="A358" s="37">
        <v>29</v>
      </c>
      <c r="B358" s="42">
        <v>20873</v>
      </c>
      <c r="C358" s="39" t="s">
        <v>1000</v>
      </c>
      <c r="D358" s="42"/>
      <c r="E358" s="39"/>
      <c r="F358" s="39"/>
      <c r="G358" s="39"/>
    </row>
    <row r="359" spans="1:7" ht="18" customHeight="1" x14ac:dyDescent="0.35">
      <c r="A359" s="44"/>
    </row>
    <row r="360" spans="1:7" ht="18" customHeight="1" x14ac:dyDescent="0.35">
      <c r="A360" s="44"/>
      <c r="G360" s="53"/>
    </row>
    <row r="361" spans="1:7" ht="18" customHeight="1" x14ac:dyDescent="0.35">
      <c r="A361" s="44"/>
      <c r="D361" s="111"/>
      <c r="E361" s="71"/>
      <c r="F361" s="71"/>
      <c r="G361" s="112"/>
    </row>
    <row r="362" spans="1:7" ht="18" customHeight="1" x14ac:dyDescent="0.35">
      <c r="A362" s="44"/>
    </row>
    <row r="363" spans="1:7" s="56" customFormat="1" ht="18" customHeight="1" x14ac:dyDescent="0.35">
      <c r="A363" s="44"/>
      <c r="D363" s="33"/>
      <c r="E363" s="41"/>
      <c r="F363" s="41"/>
      <c r="G363" s="41"/>
    </row>
    <row r="364" spans="1:7" s="56" customFormat="1" ht="18" customHeight="1" x14ac:dyDescent="0.35">
      <c r="A364" s="44"/>
      <c r="D364" s="33"/>
      <c r="E364" s="41"/>
      <c r="F364" s="41"/>
      <c r="G364" s="41"/>
    </row>
    <row r="365" spans="1:7" s="56" customFormat="1" ht="18" customHeight="1" x14ac:dyDescent="0.35">
      <c r="A365" s="44"/>
      <c r="D365" s="68"/>
      <c r="E365" s="68"/>
      <c r="F365" s="68"/>
      <c r="G365" s="113"/>
    </row>
    <row r="366" spans="1:7" ht="18" customHeight="1" x14ac:dyDescent="0.35">
      <c r="A366" s="44"/>
      <c r="D366" s="62"/>
      <c r="E366" s="62"/>
      <c r="F366" s="62"/>
      <c r="G366" s="62"/>
    </row>
    <row r="371" spans="1:7" ht="18" customHeight="1" x14ac:dyDescent="0.35">
      <c r="B371" s="210" t="s">
        <v>0</v>
      </c>
      <c r="C371" s="210"/>
      <c r="D371" s="210"/>
      <c r="E371" s="210"/>
      <c r="F371" s="210"/>
      <c r="G371" s="210"/>
    </row>
    <row r="372" spans="1:7" ht="18" customHeight="1" x14ac:dyDescent="0.35">
      <c r="B372" s="210" t="str">
        <f>CONCATENATE("รายชื่อนักเรียน  ",'สรุปจำนวน-นร.'!$B$2," ชั้นมัธยมศึกษาปีที่ 3/9")</f>
        <v>รายชื่อนักเรียน  ภาคเรียนที่ 1 ปีการศึกษา 2569 ชั้นมัธยมศึกษาปีที่ 3/9</v>
      </c>
      <c r="C372" s="210"/>
      <c r="D372" s="210"/>
      <c r="E372" s="210"/>
      <c r="F372" s="210"/>
      <c r="G372" s="210"/>
    </row>
    <row r="373" spans="1:7" ht="18" customHeight="1" x14ac:dyDescent="0.35">
      <c r="B373" s="210" t="str">
        <f>"ครูที่ปรึกษา : "&amp;ครูที่ปรึกษา!$D$34</f>
        <v>ครูที่ปรึกษา : 1. นางสาวศรินยา  จรัสแผ้ว  2. นางสาวชลดา  คงสมมาตย์</v>
      </c>
      <c r="C373" s="210"/>
      <c r="D373" s="210"/>
      <c r="E373" s="210"/>
      <c r="F373" s="210"/>
      <c r="G373" s="210"/>
    </row>
    <row r="374" spans="1:7" ht="18" customHeight="1" x14ac:dyDescent="0.35">
      <c r="B374" s="209" t="str" cm="1">
        <f t="array" ref="B374">"ชาย  " &amp; SUM(COUNTIF(C376:C416,{"นาย","เด็กชาย"}&amp;"*")) &amp; "  คน     หญิง  " &amp; SUM(COUNTIF(C376:C416,{"นางสาว","เด็กหญิง"}&amp;"*")) &amp; "  คน     รวม  " &amp; COUNTA(C376:C416) &amp; "  คน"</f>
        <v>ชาย  21  คน     หญิง  10  คน     รวม  31  คน</v>
      </c>
      <c r="C374" s="209"/>
      <c r="D374" s="209"/>
      <c r="E374" s="209"/>
      <c r="F374" s="209"/>
      <c r="G374" s="209"/>
    </row>
    <row r="375" spans="1:7" ht="18" customHeight="1" x14ac:dyDescent="0.35">
      <c r="A375" s="37" t="s">
        <v>1</v>
      </c>
      <c r="B375" s="37" t="s">
        <v>2</v>
      </c>
      <c r="C375" s="42" t="s">
        <v>34</v>
      </c>
      <c r="D375" s="42"/>
      <c r="E375" s="39"/>
      <c r="F375" s="39"/>
      <c r="G375" s="39"/>
    </row>
    <row r="376" spans="1:7" ht="18" customHeight="1" x14ac:dyDescent="0.35">
      <c r="A376" s="81" t="s">
        <v>4</v>
      </c>
      <c r="B376" s="81">
        <v>19824</v>
      </c>
      <c r="C376" s="118" t="s">
        <v>55</v>
      </c>
      <c r="D376" s="57"/>
      <c r="E376" s="58"/>
      <c r="F376" s="58"/>
      <c r="G376" s="58"/>
    </row>
    <row r="377" spans="1:7" ht="18" customHeight="1" x14ac:dyDescent="0.35">
      <c r="A377" s="81" t="s">
        <v>5</v>
      </c>
      <c r="B377" s="57">
        <v>20503</v>
      </c>
      <c r="C377" s="58" t="s">
        <v>590</v>
      </c>
      <c r="D377" s="57"/>
      <c r="E377" s="58"/>
      <c r="F377" s="58"/>
      <c r="G377" s="58"/>
    </row>
    <row r="378" spans="1:7" ht="18" customHeight="1" x14ac:dyDescent="0.35">
      <c r="A378" s="46" t="s">
        <v>6</v>
      </c>
      <c r="B378" s="94">
        <v>20316</v>
      </c>
      <c r="C378" s="97" t="s">
        <v>354</v>
      </c>
      <c r="D378" s="57"/>
      <c r="E378" s="58"/>
      <c r="F378" s="58"/>
      <c r="G378" s="58"/>
    </row>
    <row r="379" spans="1:7" ht="18" customHeight="1" x14ac:dyDescent="0.35">
      <c r="A379" s="46" t="s">
        <v>7</v>
      </c>
      <c r="B379" s="37">
        <v>20317</v>
      </c>
      <c r="C379" s="47" t="s">
        <v>355</v>
      </c>
      <c r="D379" s="42"/>
      <c r="E379" s="39"/>
      <c r="F379" s="39"/>
      <c r="G379" s="58"/>
    </row>
    <row r="380" spans="1:7" ht="18" customHeight="1" x14ac:dyDescent="0.35">
      <c r="A380" s="37" t="s">
        <v>8</v>
      </c>
      <c r="B380" s="94">
        <v>20318</v>
      </c>
      <c r="C380" s="47" t="s">
        <v>356</v>
      </c>
      <c r="D380" s="42"/>
      <c r="E380" s="39"/>
      <c r="F380" s="39"/>
      <c r="G380" s="58"/>
    </row>
    <row r="381" spans="1:7" ht="18" customHeight="1" x14ac:dyDescent="0.35">
      <c r="A381" s="37" t="s">
        <v>9</v>
      </c>
      <c r="B381" s="37">
        <v>20319</v>
      </c>
      <c r="C381" s="47" t="s">
        <v>357</v>
      </c>
      <c r="D381" s="42"/>
      <c r="E381" s="39"/>
      <c r="F381" s="39"/>
      <c r="G381" s="58"/>
    </row>
    <row r="382" spans="1:7" ht="18" customHeight="1" x14ac:dyDescent="0.35">
      <c r="A382" s="37" t="s">
        <v>10</v>
      </c>
      <c r="B382" s="94">
        <v>20320</v>
      </c>
      <c r="C382" s="47" t="s">
        <v>358</v>
      </c>
      <c r="D382" s="42"/>
      <c r="E382" s="39"/>
      <c r="F382" s="39"/>
      <c r="G382" s="58"/>
    </row>
    <row r="383" spans="1:7" ht="18" customHeight="1" x14ac:dyDescent="0.35">
      <c r="A383" s="37" t="s">
        <v>11</v>
      </c>
      <c r="B383" s="37">
        <v>20321</v>
      </c>
      <c r="C383" s="96" t="s">
        <v>565</v>
      </c>
      <c r="D383" s="42"/>
      <c r="E383" s="39"/>
      <c r="F383" s="39"/>
      <c r="G383" s="58"/>
    </row>
    <row r="384" spans="1:7" ht="18" customHeight="1" x14ac:dyDescent="0.35">
      <c r="A384" s="37" t="s">
        <v>12</v>
      </c>
      <c r="B384" s="94">
        <v>20322</v>
      </c>
      <c r="C384" s="47" t="s">
        <v>359</v>
      </c>
      <c r="D384" s="42"/>
      <c r="E384" s="39"/>
      <c r="F384" s="39"/>
      <c r="G384" s="39"/>
    </row>
    <row r="385" spans="1:7" ht="18" customHeight="1" x14ac:dyDescent="0.35">
      <c r="A385" s="37" t="s">
        <v>13</v>
      </c>
      <c r="B385" s="37">
        <v>20323</v>
      </c>
      <c r="C385" s="96" t="s">
        <v>360</v>
      </c>
      <c r="D385" s="42"/>
      <c r="E385" s="39"/>
      <c r="F385" s="39"/>
      <c r="G385" s="39"/>
    </row>
    <row r="386" spans="1:7" ht="18" customHeight="1" x14ac:dyDescent="0.35">
      <c r="A386" s="37" t="s">
        <v>14</v>
      </c>
      <c r="B386" s="94">
        <v>20324</v>
      </c>
      <c r="C386" s="97" t="s">
        <v>361</v>
      </c>
      <c r="D386" s="42"/>
      <c r="E386" s="39"/>
      <c r="F386" s="39"/>
      <c r="G386" s="39"/>
    </row>
    <row r="387" spans="1:7" ht="18" customHeight="1" x14ac:dyDescent="0.35">
      <c r="A387" s="37" t="s">
        <v>15</v>
      </c>
      <c r="B387" s="37">
        <v>20325</v>
      </c>
      <c r="C387" s="47" t="s">
        <v>362</v>
      </c>
      <c r="D387" s="42"/>
      <c r="E387" s="39"/>
      <c r="F387" s="39"/>
      <c r="G387" s="39"/>
    </row>
    <row r="388" spans="1:7" ht="18" customHeight="1" x14ac:dyDescent="0.35">
      <c r="A388" s="37" t="s">
        <v>16</v>
      </c>
      <c r="B388" s="94">
        <v>20326</v>
      </c>
      <c r="C388" s="47" t="s">
        <v>363</v>
      </c>
      <c r="D388" s="42"/>
      <c r="E388" s="39"/>
      <c r="F388" s="39"/>
      <c r="G388" s="39"/>
    </row>
    <row r="389" spans="1:7" ht="18" customHeight="1" x14ac:dyDescent="0.35">
      <c r="A389" s="37" t="s">
        <v>17</v>
      </c>
      <c r="B389" s="37">
        <v>20327</v>
      </c>
      <c r="C389" s="47" t="s">
        <v>364</v>
      </c>
      <c r="D389" s="42"/>
      <c r="E389" s="39"/>
      <c r="F389" s="39"/>
      <c r="G389" s="39"/>
    </row>
    <row r="390" spans="1:7" ht="18" customHeight="1" x14ac:dyDescent="0.35">
      <c r="A390" s="37" t="s">
        <v>18</v>
      </c>
      <c r="B390" s="94">
        <v>20328</v>
      </c>
      <c r="C390" s="47" t="s">
        <v>365</v>
      </c>
      <c r="D390" s="42"/>
      <c r="E390" s="39"/>
      <c r="F390" s="39"/>
      <c r="G390" s="39"/>
    </row>
    <row r="391" spans="1:7" ht="18" customHeight="1" x14ac:dyDescent="0.35">
      <c r="A391" s="37" t="s">
        <v>19</v>
      </c>
      <c r="B391" s="94">
        <v>20330</v>
      </c>
      <c r="C391" s="97" t="s">
        <v>366</v>
      </c>
      <c r="D391" s="42"/>
      <c r="E391" s="39"/>
      <c r="F391" s="39"/>
      <c r="G391" s="39"/>
    </row>
    <row r="392" spans="1:7" ht="18" customHeight="1" x14ac:dyDescent="0.35">
      <c r="A392" s="37" t="s">
        <v>20</v>
      </c>
      <c r="B392" s="37">
        <v>20331</v>
      </c>
      <c r="C392" s="47" t="s">
        <v>367</v>
      </c>
      <c r="D392" s="42"/>
      <c r="E392" s="39"/>
      <c r="F392" s="39"/>
      <c r="G392" s="39"/>
    </row>
    <row r="393" spans="1:7" ht="18" customHeight="1" x14ac:dyDescent="0.35">
      <c r="A393" s="37" t="s">
        <v>21</v>
      </c>
      <c r="B393" s="94">
        <v>20332</v>
      </c>
      <c r="C393" s="47" t="s">
        <v>368</v>
      </c>
      <c r="D393" s="42"/>
      <c r="E393" s="39"/>
      <c r="F393" s="39"/>
      <c r="G393" s="39"/>
    </row>
    <row r="394" spans="1:7" ht="18" customHeight="1" x14ac:dyDescent="0.35">
      <c r="A394" s="37" t="s">
        <v>22</v>
      </c>
      <c r="B394" s="37">
        <v>20333</v>
      </c>
      <c r="C394" s="97" t="s">
        <v>369</v>
      </c>
      <c r="D394" s="42"/>
      <c r="E394" s="39"/>
      <c r="F394" s="39"/>
      <c r="G394" s="39"/>
    </row>
    <row r="395" spans="1:7" ht="18" customHeight="1" x14ac:dyDescent="0.35">
      <c r="A395" s="37" t="s">
        <v>23</v>
      </c>
      <c r="B395" s="94">
        <v>20334</v>
      </c>
      <c r="C395" s="47" t="s">
        <v>370</v>
      </c>
      <c r="D395" s="42"/>
      <c r="E395" s="39"/>
      <c r="F395" s="39"/>
      <c r="G395" s="39"/>
    </row>
    <row r="396" spans="1:7" ht="18" customHeight="1" x14ac:dyDescent="0.35">
      <c r="A396" s="37" t="s">
        <v>24</v>
      </c>
      <c r="B396" s="37">
        <v>20335</v>
      </c>
      <c r="C396" s="97" t="s">
        <v>371</v>
      </c>
      <c r="D396" s="42"/>
      <c r="E396" s="39"/>
      <c r="F396" s="39"/>
      <c r="G396" s="39"/>
    </row>
    <row r="397" spans="1:7" ht="18" customHeight="1" x14ac:dyDescent="0.35">
      <c r="A397" s="37" t="s">
        <v>25</v>
      </c>
      <c r="B397" s="94">
        <v>20336</v>
      </c>
      <c r="C397" s="47" t="s">
        <v>372</v>
      </c>
      <c r="D397" s="42"/>
      <c r="E397" s="39"/>
      <c r="F397" s="39"/>
      <c r="G397" s="39"/>
    </row>
    <row r="398" spans="1:7" ht="18" customHeight="1" x14ac:dyDescent="0.35">
      <c r="A398" s="37" t="s">
        <v>26</v>
      </c>
      <c r="B398" s="94">
        <v>20340</v>
      </c>
      <c r="C398" s="47" t="s">
        <v>373</v>
      </c>
      <c r="D398" s="42"/>
      <c r="E398" s="39"/>
      <c r="F398" s="39"/>
      <c r="G398" s="39"/>
    </row>
    <row r="399" spans="1:7" s="56" customFormat="1" ht="18" customHeight="1" x14ac:dyDescent="0.35">
      <c r="A399" s="37" t="s">
        <v>27</v>
      </c>
      <c r="B399" s="94">
        <v>20342</v>
      </c>
      <c r="C399" s="47" t="s">
        <v>374</v>
      </c>
      <c r="D399" s="42"/>
      <c r="E399" s="39"/>
      <c r="F399" s="39"/>
      <c r="G399" s="39"/>
    </row>
    <row r="400" spans="1:7" s="56" customFormat="1" ht="18" customHeight="1" x14ac:dyDescent="0.35">
      <c r="A400" s="37" t="s">
        <v>28</v>
      </c>
      <c r="B400" s="37">
        <v>20343</v>
      </c>
      <c r="C400" s="96" t="s">
        <v>375</v>
      </c>
      <c r="D400" s="42"/>
      <c r="E400" s="39"/>
      <c r="F400" s="39"/>
      <c r="G400" s="39"/>
    </row>
    <row r="401" spans="1:7" s="56" customFormat="1" ht="18" customHeight="1" x14ac:dyDescent="0.35">
      <c r="A401" s="37" t="s">
        <v>29</v>
      </c>
      <c r="B401" s="94">
        <v>20344</v>
      </c>
      <c r="C401" s="47" t="s">
        <v>376</v>
      </c>
      <c r="D401" s="42"/>
      <c r="E401" s="39"/>
      <c r="F401" s="39"/>
      <c r="G401" s="39"/>
    </row>
    <row r="402" spans="1:7" s="56" customFormat="1" ht="18" customHeight="1" x14ac:dyDescent="0.35">
      <c r="A402" s="37" t="s">
        <v>30</v>
      </c>
      <c r="B402" s="37">
        <v>20347</v>
      </c>
      <c r="C402" s="47" t="s">
        <v>377</v>
      </c>
      <c r="D402" s="42"/>
      <c r="E402" s="39"/>
      <c r="F402" s="39"/>
      <c r="G402" s="39"/>
    </row>
    <row r="403" spans="1:7" s="56" customFormat="1" ht="18" customHeight="1" x14ac:dyDescent="0.35">
      <c r="A403" s="37" t="s">
        <v>31</v>
      </c>
      <c r="B403" s="94">
        <v>20348</v>
      </c>
      <c r="C403" s="47" t="s">
        <v>378</v>
      </c>
      <c r="D403" s="42"/>
      <c r="E403" s="39"/>
      <c r="F403" s="39"/>
      <c r="G403" s="39"/>
    </row>
    <row r="404" spans="1:7" s="56" customFormat="1" ht="18" customHeight="1" x14ac:dyDescent="0.35">
      <c r="A404" s="37" t="s">
        <v>32</v>
      </c>
      <c r="B404" s="94">
        <v>20350</v>
      </c>
      <c r="C404" s="96" t="s">
        <v>379</v>
      </c>
      <c r="D404" s="42"/>
      <c r="E404" s="39"/>
      <c r="F404" s="39"/>
      <c r="G404" s="39"/>
    </row>
    <row r="405" spans="1:7" s="56" customFormat="1" ht="18" customHeight="1" x14ac:dyDescent="0.35">
      <c r="A405" s="37">
        <v>30</v>
      </c>
      <c r="B405" s="37">
        <v>20351</v>
      </c>
      <c r="C405" s="96" t="s">
        <v>563</v>
      </c>
      <c r="D405" s="42"/>
      <c r="E405" s="39"/>
      <c r="F405" s="39"/>
      <c r="G405" s="39"/>
    </row>
    <row r="406" spans="1:7" s="56" customFormat="1" ht="18" customHeight="1" x14ac:dyDescent="0.35">
      <c r="A406" s="37">
        <v>31</v>
      </c>
      <c r="B406" s="59">
        <v>20468</v>
      </c>
      <c r="C406" s="60" t="s">
        <v>546</v>
      </c>
      <c r="D406" s="42"/>
      <c r="E406" s="39"/>
      <c r="F406" s="39"/>
      <c r="G406" s="39"/>
    </row>
    <row r="407" spans="1:7" s="56" customFormat="1" ht="18" customHeight="1" x14ac:dyDescent="0.35">
      <c r="A407" s="44"/>
      <c r="D407" s="33"/>
      <c r="E407" s="41"/>
      <c r="F407" s="41"/>
      <c r="G407" s="53"/>
    </row>
    <row r="408" spans="1:7" s="56" customFormat="1" ht="18" customHeight="1" x14ac:dyDescent="0.35">
      <c r="A408" s="44"/>
      <c r="D408" s="33"/>
      <c r="E408" s="41"/>
      <c r="F408" s="41"/>
      <c r="G408" s="41"/>
    </row>
    <row r="409" spans="1:7" s="56" customFormat="1" ht="18" customHeight="1" x14ac:dyDescent="0.35">
      <c r="A409" s="44"/>
      <c r="D409" s="33"/>
      <c r="E409" s="41"/>
      <c r="F409" s="41"/>
      <c r="G409" s="41"/>
    </row>
    <row r="410" spans="1:7" s="56" customFormat="1" ht="18" customHeight="1" x14ac:dyDescent="0.35">
      <c r="A410" s="44"/>
      <c r="D410" s="33"/>
      <c r="E410" s="41"/>
      <c r="F410" s="41"/>
      <c r="G410" s="41"/>
    </row>
    <row r="411" spans="1:7" s="56" customFormat="1" ht="18" customHeight="1" x14ac:dyDescent="0.35">
      <c r="A411" s="44"/>
      <c r="D411" s="68"/>
      <c r="E411" s="68"/>
      <c r="F411" s="68"/>
      <c r="G411" s="113"/>
    </row>
    <row r="412" spans="1:7" s="56" customFormat="1" ht="18" customHeight="1" x14ac:dyDescent="0.35">
      <c r="A412" s="44"/>
      <c r="D412" s="62"/>
      <c r="E412" s="62"/>
      <c r="F412" s="62"/>
      <c r="G412" s="62"/>
    </row>
    <row r="413" spans="1:7" s="56" customFormat="1" ht="18" customHeight="1" x14ac:dyDescent="0.35">
      <c r="A413" s="33"/>
      <c r="D413" s="62"/>
      <c r="E413" s="62"/>
      <c r="F413" s="62"/>
      <c r="G413" s="62"/>
    </row>
    <row r="414" spans="1:7" s="56" customFormat="1" ht="18" customHeight="1" x14ac:dyDescent="0.35">
      <c r="A414" s="33"/>
      <c r="D414" s="62"/>
      <c r="E414" s="62"/>
      <c r="F414" s="62"/>
      <c r="G414" s="62"/>
    </row>
    <row r="415" spans="1:7" s="56" customFormat="1" ht="18" customHeight="1" x14ac:dyDescent="0.35">
      <c r="A415" s="54"/>
      <c r="D415" s="54"/>
      <c r="E415" s="55"/>
      <c r="F415" s="55"/>
      <c r="G415" s="55"/>
    </row>
    <row r="416" spans="1:7" s="56" customFormat="1" ht="18" customHeight="1" x14ac:dyDescent="0.35">
      <c r="A416" s="54"/>
      <c r="D416" s="54"/>
      <c r="E416" s="55"/>
      <c r="F416" s="55"/>
      <c r="G416" s="55"/>
    </row>
    <row r="417" spans="1:9" s="56" customFormat="1" ht="18" customHeight="1" x14ac:dyDescent="0.35">
      <c r="A417" s="33"/>
      <c r="B417" s="210" t="s">
        <v>0</v>
      </c>
      <c r="C417" s="210"/>
      <c r="D417" s="210"/>
      <c r="E417" s="210"/>
      <c r="F417" s="210"/>
      <c r="G417" s="210"/>
    </row>
    <row r="418" spans="1:9" s="56" customFormat="1" ht="18" customHeight="1" x14ac:dyDescent="0.35">
      <c r="A418" s="33"/>
      <c r="B418" s="210" t="str">
        <f>CONCATENATE("รายชื่อนักเรียน  ",'สรุปจำนวน-นร.'!$B$2," ชั้นมัธยมศึกษาปีที่ 3/10")</f>
        <v>รายชื่อนักเรียน  ภาคเรียนที่ 1 ปีการศึกษา 2569 ชั้นมัธยมศึกษาปีที่ 3/10</v>
      </c>
      <c r="C418" s="210"/>
      <c r="D418" s="210"/>
      <c r="E418" s="210"/>
      <c r="F418" s="210"/>
      <c r="G418" s="210"/>
    </row>
    <row r="419" spans="1:9" s="56" customFormat="1" ht="18" customHeight="1" x14ac:dyDescent="0.35">
      <c r="A419" s="33"/>
      <c r="B419" s="210" t="str">
        <f>"ครูที่ปรึกษา : "&amp;ครูที่ปรึกษา!$D$35</f>
        <v>ครูที่ปรึกษา : 1. นายพงษ์ศักดิ์  พันสุข  2. นางสาวนวพร  ศรีสวัสดิ์</v>
      </c>
      <c r="C419" s="210"/>
      <c r="D419" s="210"/>
      <c r="E419" s="210"/>
      <c r="F419" s="210"/>
      <c r="G419" s="210"/>
    </row>
    <row r="420" spans="1:9" s="56" customFormat="1" ht="18" customHeight="1" x14ac:dyDescent="0.35">
      <c r="B420" s="209" t="str" cm="1">
        <f t="array" ref="B420">"ชาย  " &amp; SUM(COUNTIF(C422:C462,{"นาย","เด็กชาย"}&amp;"*")) &amp; "  คน     หญิง  " &amp; SUM(COUNTIF(C422:C462,{"นางสาว","เด็กหญิง"}&amp;"*")) &amp; "  คน     รวม  " &amp; COUNTA(C422:C462) &amp; "  คน"</f>
        <v>ชาย  13  คน     หญิง  10  คน     รวม  23  คน</v>
      </c>
      <c r="C420" s="209"/>
      <c r="D420" s="209"/>
      <c r="E420" s="209"/>
      <c r="F420" s="209"/>
      <c r="G420" s="209"/>
    </row>
    <row r="421" spans="1:9" s="56" customFormat="1" ht="18" customHeight="1" x14ac:dyDescent="0.35">
      <c r="A421" s="37" t="s">
        <v>1</v>
      </c>
      <c r="B421" s="37" t="s">
        <v>2</v>
      </c>
      <c r="C421" s="42" t="s">
        <v>34</v>
      </c>
      <c r="D421" s="42"/>
      <c r="E421" s="39"/>
      <c r="F421" s="39"/>
      <c r="G421" s="39"/>
    </row>
    <row r="422" spans="1:9" s="56" customFormat="1" ht="18" customHeight="1" x14ac:dyDescent="0.35">
      <c r="A422" s="37" t="s">
        <v>4</v>
      </c>
      <c r="B422" s="94">
        <v>20354</v>
      </c>
      <c r="C422" s="47" t="s">
        <v>380</v>
      </c>
      <c r="D422" s="57"/>
      <c r="E422" s="58"/>
      <c r="F422" s="58"/>
      <c r="G422" s="58"/>
    </row>
    <row r="423" spans="1:9" s="56" customFormat="1" ht="18" customHeight="1" x14ac:dyDescent="0.35">
      <c r="A423" s="37" t="s">
        <v>5</v>
      </c>
      <c r="B423" s="37">
        <v>20357</v>
      </c>
      <c r="C423" s="47" t="s">
        <v>382</v>
      </c>
      <c r="D423" s="57"/>
      <c r="E423" s="58"/>
      <c r="F423" s="58"/>
      <c r="G423" s="58"/>
    </row>
    <row r="424" spans="1:9" s="56" customFormat="1" ht="18" customHeight="1" x14ac:dyDescent="0.35">
      <c r="A424" s="46" t="s">
        <v>6</v>
      </c>
      <c r="B424" s="37">
        <v>20359</v>
      </c>
      <c r="C424" s="47" t="s">
        <v>383</v>
      </c>
      <c r="D424" s="57"/>
      <c r="E424" s="58"/>
      <c r="F424" s="58"/>
      <c r="G424" s="58"/>
    </row>
    <row r="425" spans="1:9" s="56" customFormat="1" ht="18" customHeight="1" x14ac:dyDescent="0.35">
      <c r="A425" s="46" t="s">
        <v>7</v>
      </c>
      <c r="B425" s="94">
        <v>20360</v>
      </c>
      <c r="C425" s="47" t="s">
        <v>384</v>
      </c>
      <c r="D425" s="42"/>
      <c r="E425" s="39"/>
      <c r="F425" s="39"/>
      <c r="G425" s="58"/>
    </row>
    <row r="426" spans="1:9" s="56" customFormat="1" ht="18" customHeight="1" x14ac:dyDescent="0.35">
      <c r="A426" s="37" t="s">
        <v>8</v>
      </c>
      <c r="B426" s="37">
        <v>20361</v>
      </c>
      <c r="C426" s="47" t="s">
        <v>385</v>
      </c>
      <c r="D426" s="42"/>
      <c r="E426" s="39"/>
      <c r="F426" s="39"/>
      <c r="G426" s="58"/>
    </row>
    <row r="427" spans="1:9" s="56" customFormat="1" ht="18" customHeight="1" x14ac:dyDescent="0.35">
      <c r="A427" s="37" t="s">
        <v>9</v>
      </c>
      <c r="B427" s="94">
        <v>20362</v>
      </c>
      <c r="C427" s="47" t="s">
        <v>580</v>
      </c>
      <c r="D427" s="42"/>
      <c r="E427" s="39"/>
      <c r="F427" s="39"/>
      <c r="G427" s="58"/>
    </row>
    <row r="428" spans="1:9" s="56" customFormat="1" ht="18" customHeight="1" x14ac:dyDescent="0.35">
      <c r="A428" s="37" t="s">
        <v>10</v>
      </c>
      <c r="B428" s="37">
        <v>20363</v>
      </c>
      <c r="C428" s="47" t="s">
        <v>386</v>
      </c>
      <c r="D428" s="42"/>
      <c r="E428" s="39"/>
      <c r="F428" s="39"/>
      <c r="G428" s="58"/>
    </row>
    <row r="429" spans="1:9" s="56" customFormat="1" ht="18" customHeight="1" x14ac:dyDescent="0.35">
      <c r="A429" s="37" t="s">
        <v>11</v>
      </c>
      <c r="B429" s="94">
        <v>20364</v>
      </c>
      <c r="C429" s="96" t="s">
        <v>387</v>
      </c>
      <c r="D429" s="42"/>
      <c r="E429" s="39"/>
      <c r="F429" s="39"/>
      <c r="G429" s="58"/>
    </row>
    <row r="430" spans="1:9" s="56" customFormat="1" ht="18" customHeight="1" x14ac:dyDescent="0.35">
      <c r="A430" s="37" t="s">
        <v>12</v>
      </c>
      <c r="B430" s="37">
        <v>20367</v>
      </c>
      <c r="C430" s="96" t="s">
        <v>388</v>
      </c>
      <c r="D430" s="42"/>
      <c r="E430" s="39"/>
      <c r="F430" s="39"/>
      <c r="G430" s="39"/>
    </row>
    <row r="431" spans="1:9" s="56" customFormat="1" ht="18" customHeight="1" x14ac:dyDescent="0.35">
      <c r="A431" s="37" t="s">
        <v>13</v>
      </c>
      <c r="B431" s="37">
        <v>20369</v>
      </c>
      <c r="C431" s="47" t="s">
        <v>390</v>
      </c>
      <c r="D431" s="42"/>
      <c r="E431" s="39"/>
      <c r="F431" s="39"/>
      <c r="G431" s="39"/>
    </row>
    <row r="432" spans="1:9" s="56" customFormat="1" ht="18" customHeight="1" x14ac:dyDescent="0.35">
      <c r="A432" s="37" t="s">
        <v>14</v>
      </c>
      <c r="B432" s="37">
        <v>20373</v>
      </c>
      <c r="C432" s="47" t="s">
        <v>392</v>
      </c>
      <c r="D432" s="42"/>
      <c r="E432" s="39"/>
      <c r="F432" s="39"/>
      <c r="G432" s="39"/>
      <c r="I432" s="114"/>
    </row>
    <row r="433" spans="1:7" s="56" customFormat="1" ht="18" customHeight="1" x14ac:dyDescent="0.35">
      <c r="A433" s="37" t="s">
        <v>15</v>
      </c>
      <c r="B433" s="37">
        <v>20375</v>
      </c>
      <c r="C433" s="47" t="s">
        <v>393</v>
      </c>
      <c r="D433" s="42"/>
      <c r="E433" s="39"/>
      <c r="F433" s="39"/>
      <c r="G433" s="39"/>
    </row>
    <row r="434" spans="1:7" s="56" customFormat="1" ht="18" customHeight="1" x14ac:dyDescent="0.35">
      <c r="A434" s="37" t="s">
        <v>16</v>
      </c>
      <c r="B434" s="94">
        <v>20376</v>
      </c>
      <c r="C434" s="47" t="s">
        <v>394</v>
      </c>
      <c r="D434" s="42"/>
      <c r="E434" s="39"/>
      <c r="F434" s="39"/>
      <c r="G434" s="39"/>
    </row>
    <row r="435" spans="1:7" s="56" customFormat="1" ht="18" customHeight="1" x14ac:dyDescent="0.35">
      <c r="A435" s="37" t="s">
        <v>17</v>
      </c>
      <c r="B435" s="37">
        <v>20377</v>
      </c>
      <c r="C435" s="47" t="s">
        <v>395</v>
      </c>
      <c r="D435" s="42"/>
      <c r="E435" s="39"/>
      <c r="F435" s="39"/>
      <c r="G435" s="39"/>
    </row>
    <row r="436" spans="1:7" s="56" customFormat="1" ht="18" customHeight="1" x14ac:dyDescent="0.35">
      <c r="A436" s="37" t="s">
        <v>18</v>
      </c>
      <c r="B436" s="94">
        <v>20378</v>
      </c>
      <c r="C436" s="47" t="s">
        <v>396</v>
      </c>
      <c r="D436" s="42"/>
      <c r="E436" s="39"/>
      <c r="F436" s="39"/>
      <c r="G436" s="39"/>
    </row>
    <row r="437" spans="1:7" s="56" customFormat="1" ht="18" customHeight="1" x14ac:dyDescent="0.35">
      <c r="A437" s="37" t="s">
        <v>19</v>
      </c>
      <c r="B437" s="37">
        <v>20379</v>
      </c>
      <c r="C437" s="47" t="s">
        <v>397</v>
      </c>
      <c r="D437" s="42"/>
      <c r="E437" s="39"/>
      <c r="F437" s="39"/>
      <c r="G437" s="39"/>
    </row>
    <row r="438" spans="1:7" s="56" customFormat="1" ht="18" customHeight="1" x14ac:dyDescent="0.35">
      <c r="A438" s="37" t="s">
        <v>20</v>
      </c>
      <c r="B438" s="94">
        <v>20380</v>
      </c>
      <c r="C438" s="47" t="s">
        <v>398</v>
      </c>
      <c r="D438" s="42"/>
      <c r="E438" s="39"/>
      <c r="F438" s="39"/>
      <c r="G438" s="39"/>
    </row>
    <row r="439" spans="1:7" s="56" customFormat="1" ht="18" customHeight="1" x14ac:dyDescent="0.35">
      <c r="A439" s="37" t="s">
        <v>21</v>
      </c>
      <c r="B439" s="37">
        <v>20383</v>
      </c>
      <c r="C439" s="47" t="s">
        <v>400</v>
      </c>
      <c r="D439" s="42"/>
      <c r="E439" s="39"/>
      <c r="F439" s="39"/>
      <c r="G439" s="39"/>
    </row>
    <row r="440" spans="1:7" s="56" customFormat="1" ht="18" customHeight="1" x14ac:dyDescent="0.35">
      <c r="A440" s="37" t="s">
        <v>22</v>
      </c>
      <c r="B440" s="94">
        <v>20386</v>
      </c>
      <c r="C440" s="47" t="s">
        <v>401</v>
      </c>
      <c r="D440" s="42"/>
      <c r="E440" s="39"/>
      <c r="F440" s="39"/>
      <c r="G440" s="39"/>
    </row>
    <row r="441" spans="1:7" s="56" customFormat="1" ht="18" customHeight="1" x14ac:dyDescent="0.35">
      <c r="A441" s="37" t="s">
        <v>23</v>
      </c>
      <c r="B441" s="37">
        <v>20387</v>
      </c>
      <c r="C441" s="47" t="s">
        <v>402</v>
      </c>
      <c r="D441" s="42"/>
      <c r="E441" s="39"/>
      <c r="F441" s="39"/>
      <c r="G441" s="39"/>
    </row>
    <row r="442" spans="1:7" s="56" customFormat="1" ht="18" customHeight="1" x14ac:dyDescent="0.35">
      <c r="A442" s="37" t="s">
        <v>24</v>
      </c>
      <c r="B442" s="42">
        <v>20490</v>
      </c>
      <c r="C442" s="39" t="s">
        <v>571</v>
      </c>
      <c r="D442" s="42"/>
      <c r="E442" s="39"/>
      <c r="F442" s="39"/>
      <c r="G442" s="39"/>
    </row>
    <row r="443" spans="1:7" s="56" customFormat="1" ht="18" customHeight="1" x14ac:dyDescent="0.35">
      <c r="A443" s="37" t="s">
        <v>25</v>
      </c>
      <c r="B443" s="42">
        <v>20904</v>
      </c>
      <c r="C443" s="39" t="s">
        <v>1032</v>
      </c>
      <c r="D443" s="42"/>
      <c r="E443" s="39"/>
      <c r="F443" s="39"/>
      <c r="G443" s="39"/>
    </row>
    <row r="444" spans="1:7" s="56" customFormat="1" ht="18" customHeight="1" x14ac:dyDescent="0.35">
      <c r="A444" s="37">
        <v>23</v>
      </c>
      <c r="B444" s="42">
        <v>21230</v>
      </c>
      <c r="C444" s="39" t="s">
        <v>1493</v>
      </c>
      <c r="D444" s="42"/>
      <c r="E444" s="39"/>
      <c r="F444" s="39"/>
      <c r="G444" s="39"/>
    </row>
    <row r="445" spans="1:7" s="56" customFormat="1" ht="18" customHeight="1" x14ac:dyDescent="0.35">
      <c r="A445" s="44"/>
      <c r="D445" s="33"/>
      <c r="E445" s="41"/>
      <c r="F445" s="41"/>
      <c r="G445" s="41"/>
    </row>
    <row r="446" spans="1:7" s="56" customFormat="1" ht="18" customHeight="1" x14ac:dyDescent="0.35">
      <c r="A446" s="44"/>
      <c r="D446" s="33"/>
      <c r="E446" s="41"/>
      <c r="F446" s="41"/>
      <c r="G446" s="41"/>
    </row>
    <row r="447" spans="1:7" s="56" customFormat="1" ht="18" customHeight="1" x14ac:dyDescent="0.35">
      <c r="A447" s="44"/>
      <c r="D447" s="33"/>
      <c r="E447" s="41"/>
      <c r="F447" s="41"/>
      <c r="G447" s="41"/>
    </row>
    <row r="448" spans="1:7" s="56" customFormat="1" ht="18" customHeight="1" x14ac:dyDescent="0.35">
      <c r="A448" s="44"/>
      <c r="D448" s="33"/>
      <c r="E448" s="41"/>
      <c r="F448" s="41"/>
      <c r="G448" s="41"/>
    </row>
    <row r="449" spans="1:7" s="56" customFormat="1" ht="18" customHeight="1" x14ac:dyDescent="0.35">
      <c r="A449" s="44"/>
      <c r="D449" s="33"/>
      <c r="E449" s="41"/>
      <c r="F449" s="41"/>
      <c r="G449" s="41"/>
    </row>
    <row r="450" spans="1:7" s="56" customFormat="1" ht="18" customHeight="1" x14ac:dyDescent="0.35">
      <c r="A450" s="44"/>
      <c r="D450" s="33"/>
      <c r="E450" s="41"/>
      <c r="F450" s="41"/>
      <c r="G450" s="41"/>
    </row>
    <row r="451" spans="1:7" s="56" customFormat="1" ht="18" customHeight="1" x14ac:dyDescent="0.35">
      <c r="A451" s="44"/>
      <c r="D451" s="33"/>
      <c r="E451" s="41"/>
      <c r="F451" s="41"/>
      <c r="G451" s="41"/>
    </row>
    <row r="452" spans="1:7" s="56" customFormat="1" ht="18" customHeight="1" x14ac:dyDescent="0.35">
      <c r="A452" s="44"/>
      <c r="D452" s="33"/>
      <c r="E452" s="41"/>
      <c r="F452" s="41"/>
      <c r="G452" s="41"/>
    </row>
    <row r="453" spans="1:7" ht="18" customHeight="1" x14ac:dyDescent="0.35">
      <c r="A453" s="44"/>
      <c r="G453" s="53"/>
    </row>
    <row r="454" spans="1:7" ht="18" customHeight="1" x14ac:dyDescent="0.35">
      <c r="A454" s="44"/>
    </row>
    <row r="455" spans="1:7" ht="18" customHeight="1" x14ac:dyDescent="0.35">
      <c r="A455" s="44"/>
    </row>
    <row r="456" spans="1:7" ht="18" customHeight="1" x14ac:dyDescent="0.35">
      <c r="A456" s="44"/>
    </row>
    <row r="457" spans="1:7" ht="18" customHeight="1" x14ac:dyDescent="0.35">
      <c r="A457" s="44"/>
      <c r="D457" s="68"/>
      <c r="E457" s="68"/>
      <c r="F457" s="68"/>
      <c r="G457" s="113"/>
    </row>
    <row r="458" spans="1:7" ht="18" customHeight="1" x14ac:dyDescent="0.35">
      <c r="A458" s="44"/>
      <c r="D458" s="62"/>
      <c r="E458" s="62"/>
      <c r="F458" s="62"/>
      <c r="G458" s="62"/>
    </row>
    <row r="459" spans="1:7" ht="18" customHeight="1" x14ac:dyDescent="0.35">
      <c r="D459" s="62"/>
      <c r="E459" s="62"/>
      <c r="F459" s="62"/>
      <c r="G459" s="62"/>
    </row>
    <row r="460" spans="1:7" ht="18" customHeight="1" x14ac:dyDescent="0.35">
      <c r="D460" s="62"/>
      <c r="E460" s="62"/>
      <c r="F460" s="62"/>
      <c r="G460" s="62"/>
    </row>
    <row r="461" spans="1:7" ht="18" customHeight="1" x14ac:dyDescent="0.35">
      <c r="D461" s="62"/>
      <c r="E461" s="62"/>
      <c r="F461" s="62"/>
      <c r="G461" s="62"/>
    </row>
    <row r="462" spans="1:7" ht="18" customHeight="1" x14ac:dyDescent="0.35">
      <c r="D462" s="62"/>
      <c r="E462" s="62"/>
      <c r="F462" s="62"/>
      <c r="G462" s="62"/>
    </row>
    <row r="463" spans="1:7" ht="18" customHeight="1" x14ac:dyDescent="0.35">
      <c r="B463" s="210" t="s">
        <v>0</v>
      </c>
      <c r="C463" s="210"/>
      <c r="D463" s="210"/>
      <c r="E463" s="210"/>
      <c r="F463" s="210"/>
      <c r="G463" s="210"/>
    </row>
    <row r="464" spans="1:7" ht="18" customHeight="1" x14ac:dyDescent="0.35">
      <c r="B464" s="213" t="str">
        <f>CONCATENATE("รายชื่อนักเรียน  ",'สรุปจำนวน-นร.'!$B$2," ชั้นมัธยมศึกษาปีที่ 3 ห้อง 0")</f>
        <v>รายชื่อนักเรียน  ภาคเรียนที่ 1 ปีการศึกษา 2569 ชั้นมัธยมศึกษาปีที่ 3 ห้อง 0</v>
      </c>
      <c r="C464" s="213"/>
      <c r="D464" s="213"/>
      <c r="E464" s="213"/>
      <c r="F464" s="213"/>
      <c r="G464" s="213"/>
    </row>
    <row r="465" spans="1:7" ht="18" customHeight="1" x14ac:dyDescent="0.35">
      <c r="B465" s="212" t="s">
        <v>37</v>
      </c>
      <c r="C465" s="212"/>
      <c r="D465" s="212"/>
      <c r="E465" s="212"/>
      <c r="F465" s="212"/>
      <c r="G465" s="212"/>
    </row>
    <row r="466" spans="1:7" ht="18" customHeight="1" x14ac:dyDescent="0.35">
      <c r="A466" s="81" t="s">
        <v>1</v>
      </c>
      <c r="B466" s="81" t="s">
        <v>2</v>
      </c>
      <c r="C466" s="57" t="s">
        <v>34</v>
      </c>
      <c r="D466" s="57"/>
      <c r="E466" s="58"/>
      <c r="F466" s="58"/>
      <c r="G466" s="58"/>
    </row>
    <row r="467" spans="1:7" s="117" customFormat="1" ht="18" customHeight="1" x14ac:dyDescent="0.35">
      <c r="A467" s="84"/>
      <c r="B467" s="84"/>
      <c r="C467" s="115"/>
      <c r="D467" s="116"/>
      <c r="E467" s="89"/>
      <c r="F467" s="89"/>
      <c r="G467" s="89"/>
    </row>
    <row r="468" spans="1:7" ht="18" customHeight="1" x14ac:dyDescent="0.35">
      <c r="A468" s="81"/>
      <c r="B468" s="81"/>
      <c r="C468" s="118"/>
      <c r="D468" s="102"/>
      <c r="E468" s="58"/>
      <c r="F468" s="58"/>
      <c r="G468" s="58"/>
    </row>
    <row r="469" spans="1:7" ht="18" customHeight="1" x14ac:dyDescent="0.35">
      <c r="A469" s="81"/>
      <c r="B469" s="81"/>
      <c r="C469" s="118"/>
      <c r="D469" s="102"/>
      <c r="E469" s="58"/>
      <c r="F469" s="58"/>
      <c r="G469" s="58"/>
    </row>
    <row r="470" spans="1:7" ht="18" customHeight="1" x14ac:dyDescent="0.35">
      <c r="A470" s="81"/>
      <c r="B470" s="81"/>
      <c r="C470" s="119"/>
      <c r="D470" s="102"/>
      <c r="E470" s="58"/>
      <c r="F470" s="58"/>
      <c r="G470" s="58"/>
    </row>
    <row r="471" spans="1:7" s="117" customFormat="1" ht="18" customHeight="1" x14ac:dyDescent="0.35">
      <c r="A471" s="84"/>
      <c r="B471" s="84"/>
      <c r="C471" s="115"/>
      <c r="D471" s="116"/>
      <c r="E471" s="89"/>
      <c r="F471" s="89"/>
      <c r="G471" s="89"/>
    </row>
    <row r="472" spans="1:7" ht="18" customHeight="1" x14ac:dyDescent="0.35">
      <c r="A472" s="81"/>
      <c r="B472" s="81"/>
      <c r="C472" s="118"/>
      <c r="D472" s="102"/>
      <c r="E472" s="58"/>
      <c r="F472" s="58"/>
      <c r="G472" s="58"/>
    </row>
    <row r="473" spans="1:7" s="117" customFormat="1" ht="18" customHeight="1" x14ac:dyDescent="0.35">
      <c r="A473" s="84"/>
      <c r="B473" s="120"/>
      <c r="C473" s="86"/>
      <c r="D473" s="116"/>
      <c r="E473" s="89"/>
      <c r="F473" s="89"/>
      <c r="G473" s="89"/>
    </row>
    <row r="474" spans="1:7" ht="18" customHeight="1" x14ac:dyDescent="0.35">
      <c r="A474" s="81"/>
      <c r="B474" s="94"/>
      <c r="C474" s="47"/>
      <c r="D474" s="102"/>
      <c r="E474" s="58"/>
      <c r="F474" s="61"/>
      <c r="G474" s="58"/>
    </row>
    <row r="475" spans="1:7" ht="18" customHeight="1" x14ac:dyDescent="0.35">
      <c r="A475" s="81"/>
      <c r="B475" s="42"/>
      <c r="C475" s="39"/>
      <c r="D475" s="102"/>
      <c r="E475" s="58"/>
      <c r="F475" s="61"/>
      <c r="G475" s="58"/>
    </row>
    <row r="476" spans="1:7" s="92" customFormat="1" ht="18" customHeight="1" x14ac:dyDescent="0.35">
      <c r="A476" s="84"/>
      <c r="B476" s="84"/>
      <c r="C476" s="86"/>
      <c r="D476" s="116"/>
      <c r="E476" s="89"/>
      <c r="F476" s="90"/>
      <c r="G476" s="89"/>
    </row>
    <row r="477" spans="1:7" ht="18" customHeight="1" x14ac:dyDescent="0.35">
      <c r="A477" s="81"/>
      <c r="B477" s="94"/>
      <c r="C477" s="79"/>
      <c r="D477" s="102"/>
      <c r="E477" s="58"/>
      <c r="F477" s="61"/>
      <c r="G477" s="58"/>
    </row>
    <row r="478" spans="1:7" ht="18" customHeight="1" x14ac:dyDescent="0.35">
      <c r="A478" s="81"/>
      <c r="B478" s="37"/>
      <c r="C478" s="39"/>
      <c r="D478" s="42"/>
      <c r="E478" s="58"/>
      <c r="F478" s="61"/>
      <c r="G478" s="58"/>
    </row>
    <row r="479" spans="1:7" ht="18" customHeight="1" x14ac:dyDescent="0.35">
      <c r="A479" s="37"/>
      <c r="B479" s="37"/>
      <c r="C479" s="47"/>
      <c r="D479" s="121"/>
      <c r="E479" s="58"/>
      <c r="F479" s="61"/>
      <c r="G479" s="39"/>
    </row>
    <row r="480" spans="1:7" ht="18" customHeight="1" x14ac:dyDescent="0.35">
      <c r="A480" s="37"/>
      <c r="B480" s="94"/>
      <c r="C480" s="96"/>
      <c r="D480" s="121"/>
      <c r="E480" s="58"/>
      <c r="F480" s="61"/>
      <c r="G480" s="39"/>
    </row>
    <row r="481" spans="1:7" ht="18" customHeight="1" x14ac:dyDescent="0.35">
      <c r="A481" s="37"/>
      <c r="B481" s="59"/>
      <c r="C481" s="76"/>
      <c r="D481" s="121"/>
      <c r="E481" s="42"/>
      <c r="F481" s="51"/>
      <c r="G481" s="39"/>
    </row>
    <row r="482" spans="1:7" ht="18" customHeight="1" x14ac:dyDescent="0.35">
      <c r="A482" s="37"/>
      <c r="B482" s="37"/>
      <c r="C482" s="47"/>
      <c r="D482" s="121"/>
      <c r="E482" s="42"/>
      <c r="F482" s="51"/>
      <c r="G482" s="39"/>
    </row>
    <row r="483" spans="1:7" ht="18" customHeight="1" x14ac:dyDescent="0.35">
      <c r="A483" s="37"/>
      <c r="B483" s="83"/>
      <c r="C483" s="82"/>
      <c r="D483" s="121"/>
      <c r="E483" s="42"/>
      <c r="F483" s="51"/>
      <c r="G483" s="39"/>
    </row>
    <row r="484" spans="1:7" ht="18" customHeight="1" x14ac:dyDescent="0.35">
      <c r="A484" s="37"/>
      <c r="B484" s="81"/>
      <c r="C484" s="82"/>
      <c r="D484" s="121"/>
      <c r="E484" s="42"/>
      <c r="F484" s="51"/>
      <c r="G484" s="39"/>
    </row>
    <row r="485" spans="1:7" ht="18" customHeight="1" x14ac:dyDescent="0.35">
      <c r="A485" s="37"/>
      <c r="B485" s="37"/>
      <c r="C485" s="47"/>
      <c r="D485" s="121"/>
      <c r="E485" s="42"/>
      <c r="F485" s="51"/>
      <c r="G485" s="39"/>
    </row>
    <row r="486" spans="1:7" ht="18" customHeight="1" x14ac:dyDescent="0.35">
      <c r="A486" s="37"/>
      <c r="B486" s="81"/>
      <c r="C486" s="82"/>
      <c r="D486" s="121"/>
      <c r="E486" s="42"/>
      <c r="F486" s="51"/>
      <c r="G486" s="39"/>
    </row>
    <row r="487" spans="1:7" ht="18" customHeight="1" x14ac:dyDescent="0.35">
      <c r="A487" s="37"/>
      <c r="B487" s="81"/>
      <c r="C487" s="82"/>
      <c r="D487" s="121"/>
      <c r="E487" s="42"/>
      <c r="F487" s="51"/>
      <c r="G487" s="39"/>
    </row>
    <row r="488" spans="1:7" ht="18" customHeight="1" x14ac:dyDescent="0.35">
      <c r="A488" s="37"/>
      <c r="B488" s="94"/>
      <c r="C488" s="79"/>
      <c r="D488" s="121"/>
      <c r="E488" s="42"/>
      <c r="F488" s="39"/>
      <c r="G488" s="39"/>
    </row>
    <row r="489" spans="1:7" ht="18" customHeight="1" x14ac:dyDescent="0.35">
      <c r="A489" s="37"/>
      <c r="B489" s="94"/>
      <c r="C489" s="122"/>
      <c r="D489" s="121"/>
      <c r="E489" s="42"/>
      <c r="F489" s="39"/>
      <c r="G489" s="39"/>
    </row>
    <row r="490" spans="1:7" ht="18" customHeight="1" x14ac:dyDescent="0.35">
      <c r="A490" s="37"/>
      <c r="B490" s="37"/>
      <c r="C490" s="47"/>
      <c r="D490" s="121"/>
      <c r="E490" s="42"/>
      <c r="F490" s="39"/>
      <c r="G490" s="39"/>
    </row>
    <row r="491" spans="1:7" ht="18" customHeight="1" x14ac:dyDescent="0.35">
      <c r="A491" s="37"/>
      <c r="B491" s="42"/>
      <c r="C491" s="39"/>
      <c r="D491" s="121"/>
      <c r="E491" s="42"/>
      <c r="F491" s="39"/>
      <c r="G491" s="39"/>
    </row>
    <row r="492" spans="1:7" ht="18" customHeight="1" x14ac:dyDescent="0.35">
      <c r="A492" s="37"/>
      <c r="B492" s="42"/>
      <c r="C492" s="96"/>
      <c r="D492" s="121"/>
      <c r="E492" s="42"/>
      <c r="F492" s="39"/>
      <c r="G492" s="39"/>
    </row>
    <row r="493" spans="1:7" ht="18" customHeight="1" x14ac:dyDescent="0.35">
      <c r="A493" s="37"/>
      <c r="B493" s="94"/>
      <c r="C493" s="47"/>
      <c r="D493" s="121"/>
      <c r="E493" s="42"/>
      <c r="F493" s="39"/>
      <c r="G493" s="39"/>
    </row>
    <row r="494" spans="1:7" ht="18" customHeight="1" x14ac:dyDescent="0.35">
      <c r="A494" s="37"/>
      <c r="B494" s="37"/>
      <c r="C494" s="47"/>
      <c r="D494" s="121"/>
      <c r="E494" s="42"/>
      <c r="F494" s="39"/>
      <c r="G494" s="39"/>
    </row>
    <row r="495" spans="1:7" ht="18" customHeight="1" x14ac:dyDescent="0.35">
      <c r="A495" s="37"/>
      <c r="B495" s="37"/>
      <c r="C495" s="47"/>
      <c r="D495" s="121"/>
      <c r="E495" s="42"/>
      <c r="F495" s="39"/>
      <c r="G495" s="51"/>
    </row>
    <row r="496" spans="1:7" ht="18" customHeight="1" x14ac:dyDescent="0.35">
      <c r="A496" s="42"/>
      <c r="B496" s="37"/>
      <c r="C496" s="79"/>
      <c r="D496" s="121"/>
      <c r="E496" s="42"/>
      <c r="F496" s="39"/>
      <c r="G496" s="39"/>
    </row>
    <row r="497" spans="1:7" ht="18" customHeight="1" x14ac:dyDescent="0.35">
      <c r="A497" s="42"/>
      <c r="B497" s="37"/>
      <c r="C497" s="79"/>
      <c r="D497" s="121"/>
      <c r="E497" s="42"/>
      <c r="F497" s="51"/>
      <c r="G497" s="39"/>
    </row>
    <row r="498" spans="1:7" ht="18" customHeight="1" x14ac:dyDescent="0.35">
      <c r="A498" s="42"/>
      <c r="B498" s="37"/>
      <c r="C498" s="47"/>
      <c r="D498" s="121"/>
      <c r="E498" s="42"/>
      <c r="F498" s="51"/>
      <c r="G498" s="39"/>
    </row>
    <row r="499" spans="1:7" ht="18" customHeight="1" x14ac:dyDescent="0.35">
      <c r="A499" s="42"/>
      <c r="B499" s="42"/>
      <c r="C499" s="39"/>
      <c r="D499" s="121"/>
      <c r="E499" s="39"/>
      <c r="F499" s="51"/>
      <c r="G499" s="39"/>
    </row>
    <row r="500" spans="1:7" ht="18" customHeight="1" x14ac:dyDescent="0.35">
      <c r="A500" s="42"/>
      <c r="B500" s="37"/>
      <c r="C500" s="47"/>
      <c r="D500" s="121"/>
      <c r="E500" s="39"/>
      <c r="F500" s="51"/>
      <c r="G500" s="39"/>
    </row>
    <row r="501" spans="1:7" ht="18" customHeight="1" x14ac:dyDescent="0.35">
      <c r="D501" s="123"/>
    </row>
    <row r="502" spans="1:7" ht="18" customHeight="1" x14ac:dyDescent="0.35">
      <c r="D502" s="123"/>
    </row>
    <row r="503" spans="1:7" ht="18" customHeight="1" x14ac:dyDescent="0.35">
      <c r="D503" s="123"/>
    </row>
    <row r="504" spans="1:7" ht="18" customHeight="1" x14ac:dyDescent="0.35">
      <c r="D504" s="123"/>
    </row>
    <row r="505" spans="1:7" ht="18" customHeight="1" x14ac:dyDescent="0.35">
      <c r="D505" s="123"/>
    </row>
    <row r="506" spans="1:7" ht="18" customHeight="1" x14ac:dyDescent="0.35">
      <c r="D506" s="123"/>
    </row>
    <row r="507" spans="1:7" ht="18" customHeight="1" x14ac:dyDescent="0.35">
      <c r="D507" s="123"/>
    </row>
    <row r="508" spans="1:7" ht="18" customHeight="1" x14ac:dyDescent="0.35">
      <c r="D508" s="123"/>
    </row>
    <row r="509" spans="1:7" ht="18" customHeight="1" x14ac:dyDescent="0.35">
      <c r="D509" s="123"/>
    </row>
    <row r="510" spans="1:7" ht="18" customHeight="1" x14ac:dyDescent="0.35">
      <c r="D510" s="123"/>
    </row>
    <row r="511" spans="1:7" ht="18" customHeight="1" x14ac:dyDescent="0.35">
      <c r="D511" s="123"/>
    </row>
    <row r="512" spans="1:7" ht="18" customHeight="1" x14ac:dyDescent="0.35">
      <c r="D512" s="123"/>
    </row>
    <row r="513" spans="4:4" ht="18" customHeight="1" x14ac:dyDescent="0.35">
      <c r="D513" s="123"/>
    </row>
    <row r="514" spans="4:4" ht="18" customHeight="1" x14ac:dyDescent="0.35">
      <c r="D514" s="123"/>
    </row>
    <row r="515" spans="4:4" ht="18" customHeight="1" x14ac:dyDescent="0.35">
      <c r="D515" s="123"/>
    </row>
    <row r="516" spans="4:4" ht="18" customHeight="1" x14ac:dyDescent="0.35">
      <c r="D516" s="123"/>
    </row>
    <row r="517" spans="4:4" ht="18" customHeight="1" x14ac:dyDescent="0.35">
      <c r="D517" s="123"/>
    </row>
    <row r="518" spans="4:4" ht="18" customHeight="1" x14ac:dyDescent="0.35">
      <c r="D518" s="123"/>
    </row>
    <row r="519" spans="4:4" ht="18" customHeight="1" x14ac:dyDescent="0.35">
      <c r="D519" s="123"/>
    </row>
    <row r="520" spans="4:4" ht="18" customHeight="1" x14ac:dyDescent="0.35">
      <c r="D520" s="123"/>
    </row>
    <row r="521" spans="4:4" ht="18" customHeight="1" x14ac:dyDescent="0.35">
      <c r="D521" s="123"/>
    </row>
    <row r="522" spans="4:4" ht="18" customHeight="1" x14ac:dyDescent="0.35">
      <c r="D522" s="123"/>
    </row>
    <row r="523" spans="4:4" ht="18" customHeight="1" x14ac:dyDescent="0.35">
      <c r="D523" s="123"/>
    </row>
    <row r="524" spans="4:4" ht="18" customHeight="1" x14ac:dyDescent="0.35">
      <c r="D524" s="123"/>
    </row>
    <row r="525" spans="4:4" ht="18" customHeight="1" x14ac:dyDescent="0.35">
      <c r="D525" s="123"/>
    </row>
    <row r="526" spans="4:4" ht="18" customHeight="1" x14ac:dyDescent="0.35">
      <c r="D526" s="123"/>
    </row>
    <row r="527" spans="4:4" ht="18" customHeight="1" x14ac:dyDescent="0.35">
      <c r="D527" s="123"/>
    </row>
  </sheetData>
  <mergeCells count="43">
    <mergeCell ref="B463:G463"/>
    <mergeCell ref="B464:G464"/>
    <mergeCell ref="B465:G465"/>
    <mergeCell ref="B327:G327"/>
    <mergeCell ref="B328:G328"/>
    <mergeCell ref="B371:G371"/>
    <mergeCell ref="B372:G372"/>
    <mergeCell ref="B373:G373"/>
    <mergeCell ref="B374:G374"/>
    <mergeCell ref="B417:G417"/>
    <mergeCell ref="B418:G418"/>
    <mergeCell ref="B419:G419"/>
    <mergeCell ref="B420:G420"/>
    <mergeCell ref="B326:G326"/>
    <mergeCell ref="B189:G189"/>
    <mergeCell ref="B190:G190"/>
    <mergeCell ref="B233:G233"/>
    <mergeCell ref="B234:G234"/>
    <mergeCell ref="B235:G235"/>
    <mergeCell ref="B236:G236"/>
    <mergeCell ref="B279:G279"/>
    <mergeCell ref="B280:G280"/>
    <mergeCell ref="B281:G281"/>
    <mergeCell ref="B282:G282"/>
    <mergeCell ref="B325:G325"/>
    <mergeCell ref="B188:G188"/>
    <mergeCell ref="B49:G49"/>
    <mergeCell ref="B50:G50"/>
    <mergeCell ref="B93:G93"/>
    <mergeCell ref="B94:G94"/>
    <mergeCell ref="B95:G95"/>
    <mergeCell ref="B96:G96"/>
    <mergeCell ref="B141:G141"/>
    <mergeCell ref="B142:G142"/>
    <mergeCell ref="B143:G143"/>
    <mergeCell ref="B144:G144"/>
    <mergeCell ref="B187:G187"/>
    <mergeCell ref="B48:G48"/>
    <mergeCell ref="B1:G1"/>
    <mergeCell ref="B2:G2"/>
    <mergeCell ref="B3:G3"/>
    <mergeCell ref="B4:G4"/>
    <mergeCell ref="B47:G47"/>
  </mergeCells>
  <printOptions horizontalCentered="1"/>
  <pageMargins left="0.59055118110236227" right="0.39370078740157483" top="0.31496062992125984" bottom="0.11811023622047245" header="0.11811023622047245" footer="0.11811023622047245"/>
  <pageSetup paperSize="9" orientation="portrait" r:id="rId1"/>
  <headerFooter>
    <oddHeader>&amp;L&amp;G</oddHeader>
    <oddFooter>&amp;L&amp;8งานทะเบียนและวัดผล&amp;R&amp;8ข้อมูล ณ วันที่ 13 พฤษภาคม 2569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K368"/>
  <sheetViews>
    <sheetView topLeftCell="A63" zoomScaleNormal="100" workbookViewId="0">
      <selection activeCell="B52" sqref="B52:G52"/>
    </sheetView>
  </sheetViews>
  <sheetFormatPr defaultColWidth="9.140625" defaultRowHeight="17.45" customHeight="1" x14ac:dyDescent="0.35"/>
  <cols>
    <col min="1" max="1" width="6.140625" style="54" customWidth="1"/>
    <col min="2" max="2" width="12.42578125" style="55" customWidth="1"/>
    <col min="3" max="3" width="30" style="55" customWidth="1"/>
    <col min="4" max="4" width="10.7109375" style="54" customWidth="1"/>
    <col min="5" max="7" width="10.7109375" style="55" customWidth="1"/>
    <col min="8" max="8" width="4.7109375" style="32" customWidth="1"/>
    <col min="9" max="9" width="10.28515625" style="32" customWidth="1"/>
    <col min="10" max="10" width="29.140625" style="32" customWidth="1"/>
    <col min="11" max="11" width="10.7109375" style="55" customWidth="1"/>
    <col min="12" max="250" width="6.85546875" style="55" customWidth="1"/>
    <col min="251" max="16384" width="9.140625" style="55"/>
  </cols>
  <sheetData>
    <row r="1" spans="1:7" ht="17.45" customHeight="1" x14ac:dyDescent="0.35">
      <c r="B1" s="214" t="s">
        <v>0</v>
      </c>
      <c r="C1" s="214"/>
      <c r="D1" s="214"/>
      <c r="E1" s="214"/>
      <c r="F1" s="214"/>
      <c r="G1" s="214"/>
    </row>
    <row r="2" spans="1:7" ht="17.45" customHeight="1" x14ac:dyDescent="0.35">
      <c r="B2" s="210" t="str">
        <f>CONCATENATE("รายชื่อนักเรียน  ",'สรุปจำนวน-นร.'!$B$2," ชั้นมัธยมศึกษาปีที่ 4/1 (วิทย์ - คณิต)")</f>
        <v>รายชื่อนักเรียน  ภาคเรียนที่ 1 ปีการศึกษา 2569 ชั้นมัธยมศึกษาปีที่ 4/1 (วิทย์ - คณิต)</v>
      </c>
      <c r="C2" s="210"/>
      <c r="D2" s="210"/>
      <c r="E2" s="210"/>
      <c r="F2" s="210"/>
      <c r="G2" s="210"/>
    </row>
    <row r="3" spans="1:7" ht="17.45" customHeight="1" x14ac:dyDescent="0.35">
      <c r="B3" s="214" t="str">
        <f>"ครูที่ปรึกษา : "&amp;ครูที่ปรึกษา!$D$37</f>
        <v>ครูที่ปรึกษา : นางชมพูนุช  จำปาอ่อน</v>
      </c>
      <c r="C3" s="214"/>
      <c r="D3" s="214"/>
      <c r="E3" s="214"/>
      <c r="F3" s="214"/>
      <c r="G3" s="214"/>
    </row>
    <row r="4" spans="1:7" ht="17.45" customHeight="1" x14ac:dyDescent="0.35">
      <c r="A4" s="33"/>
      <c r="B4" s="209" t="str" cm="1">
        <f t="array" ref="B4">"ชาย  " &amp; SUM(COUNTIF(C6:C48,{"นาย","เด็กชาย"}&amp;"*")) &amp; "  คน     หญิง  " &amp; SUM(COUNTIF(C6:C48,{"นางสาว","เด็กหญิง"}&amp;"*")) &amp; "  คน     รวม  " &amp; COUNTA(C6:C48) &amp; "  คน"</f>
        <v>ชาย  10  คน     หญิง  27  คน     รวม  37  คน</v>
      </c>
      <c r="C4" s="209"/>
      <c r="D4" s="209"/>
      <c r="E4" s="209"/>
      <c r="F4" s="209"/>
      <c r="G4" s="209"/>
    </row>
    <row r="5" spans="1:7" ht="17.45" customHeight="1" x14ac:dyDescent="0.35">
      <c r="A5" s="37" t="s">
        <v>1</v>
      </c>
      <c r="B5" s="37" t="s">
        <v>2</v>
      </c>
      <c r="C5" s="42" t="s">
        <v>34</v>
      </c>
      <c r="D5" s="59"/>
      <c r="E5" s="60"/>
      <c r="F5" s="60"/>
      <c r="G5" s="60"/>
    </row>
    <row r="6" spans="1:7" ht="17.45" customHeight="1" x14ac:dyDescent="0.35">
      <c r="A6" s="46">
        <v>1</v>
      </c>
      <c r="B6" s="195">
        <v>19529</v>
      </c>
      <c r="C6" s="158" t="s">
        <v>1346</v>
      </c>
      <c r="D6" s="59"/>
      <c r="E6" s="60"/>
      <c r="F6" s="60"/>
      <c r="G6" s="60"/>
    </row>
    <row r="7" spans="1:7" ht="17.45" customHeight="1" x14ac:dyDescent="0.35">
      <c r="A7" s="46">
        <v>2</v>
      </c>
      <c r="B7" s="59">
        <v>19530</v>
      </c>
      <c r="C7" s="158" t="s">
        <v>1347</v>
      </c>
      <c r="D7" s="59"/>
      <c r="E7" s="60"/>
      <c r="F7" s="60"/>
      <c r="G7" s="60"/>
    </row>
    <row r="8" spans="1:7" ht="17.45" customHeight="1" x14ac:dyDescent="0.35">
      <c r="A8" s="46">
        <v>3</v>
      </c>
      <c r="B8" s="59">
        <v>19536</v>
      </c>
      <c r="C8" s="158" t="s">
        <v>1356</v>
      </c>
      <c r="D8" s="59"/>
      <c r="E8" s="60"/>
      <c r="F8" s="60"/>
      <c r="G8" s="60"/>
    </row>
    <row r="9" spans="1:7" ht="17.45" customHeight="1" x14ac:dyDescent="0.35">
      <c r="A9" s="46">
        <v>4</v>
      </c>
      <c r="B9" s="59">
        <v>19539</v>
      </c>
      <c r="C9" s="158" t="s">
        <v>1357</v>
      </c>
      <c r="D9" s="59"/>
      <c r="E9" s="60"/>
      <c r="F9" s="60"/>
      <c r="G9" s="60"/>
    </row>
    <row r="10" spans="1:7" ht="17.45" customHeight="1" x14ac:dyDescent="0.35">
      <c r="A10" s="46">
        <v>5</v>
      </c>
      <c r="B10" s="59">
        <v>19543</v>
      </c>
      <c r="C10" s="158" t="s">
        <v>1358</v>
      </c>
      <c r="D10" s="59"/>
      <c r="E10" s="60"/>
      <c r="F10" s="60"/>
      <c r="G10" s="60"/>
    </row>
    <row r="11" spans="1:7" ht="17.45" customHeight="1" x14ac:dyDescent="0.35">
      <c r="A11" s="46">
        <v>6</v>
      </c>
      <c r="B11" s="59">
        <v>19544</v>
      </c>
      <c r="C11" s="158" t="s">
        <v>1359</v>
      </c>
      <c r="D11" s="59"/>
      <c r="E11" s="60"/>
      <c r="F11" s="60"/>
      <c r="G11" s="60"/>
    </row>
    <row r="12" spans="1:7" ht="17.45" customHeight="1" x14ac:dyDescent="0.35">
      <c r="A12" s="46">
        <v>7</v>
      </c>
      <c r="B12" s="59">
        <v>19546</v>
      </c>
      <c r="C12" s="158" t="s">
        <v>1360</v>
      </c>
      <c r="D12" s="59"/>
      <c r="E12" s="60"/>
      <c r="F12" s="60"/>
      <c r="G12" s="60"/>
    </row>
    <row r="13" spans="1:7" ht="17.45" customHeight="1" x14ac:dyDescent="0.35">
      <c r="A13" s="46">
        <v>8</v>
      </c>
      <c r="B13" s="59">
        <v>19550</v>
      </c>
      <c r="C13" s="158" t="s">
        <v>1361</v>
      </c>
      <c r="D13" s="59"/>
      <c r="E13" s="60"/>
      <c r="F13" s="60"/>
      <c r="G13" s="60"/>
    </row>
    <row r="14" spans="1:7" ht="17.45" customHeight="1" x14ac:dyDescent="0.35">
      <c r="A14" s="46">
        <v>9</v>
      </c>
      <c r="B14" s="59">
        <v>19551</v>
      </c>
      <c r="C14" s="158" t="s">
        <v>1362</v>
      </c>
      <c r="D14" s="59"/>
      <c r="E14" s="60"/>
      <c r="F14" s="60"/>
      <c r="G14" s="60"/>
    </row>
    <row r="15" spans="1:7" ht="17.45" customHeight="1" x14ac:dyDescent="0.35">
      <c r="A15" s="46">
        <v>10</v>
      </c>
      <c r="B15" s="59">
        <v>19571</v>
      </c>
      <c r="C15" s="158" t="s">
        <v>1363</v>
      </c>
      <c r="D15" s="59"/>
      <c r="E15" s="60"/>
      <c r="F15" s="60"/>
      <c r="G15" s="60"/>
    </row>
    <row r="16" spans="1:7" ht="17.45" customHeight="1" x14ac:dyDescent="0.35">
      <c r="A16" s="46">
        <v>11</v>
      </c>
      <c r="B16" s="59">
        <v>19572</v>
      </c>
      <c r="C16" s="158" t="s">
        <v>1364</v>
      </c>
      <c r="D16" s="59"/>
      <c r="E16" s="60"/>
      <c r="F16" s="60"/>
      <c r="G16" s="60"/>
    </row>
    <row r="17" spans="1:7" ht="17.45" customHeight="1" x14ac:dyDescent="0.35">
      <c r="A17" s="46">
        <v>12</v>
      </c>
      <c r="B17" s="59">
        <v>19573</v>
      </c>
      <c r="C17" s="158" t="s">
        <v>1365</v>
      </c>
      <c r="D17" s="59"/>
      <c r="E17" s="60"/>
      <c r="F17" s="60"/>
      <c r="G17" s="60"/>
    </row>
    <row r="18" spans="1:7" ht="17.45" customHeight="1" x14ac:dyDescent="0.35">
      <c r="A18" s="46">
        <v>13</v>
      </c>
      <c r="B18" s="59">
        <v>19578</v>
      </c>
      <c r="C18" s="158" t="s">
        <v>1366</v>
      </c>
      <c r="D18" s="59"/>
      <c r="E18" s="60"/>
      <c r="F18" s="60"/>
      <c r="G18" s="60"/>
    </row>
    <row r="19" spans="1:7" ht="17.45" customHeight="1" x14ac:dyDescent="0.35">
      <c r="A19" s="46">
        <v>14</v>
      </c>
      <c r="B19" s="59">
        <v>19579</v>
      </c>
      <c r="C19" s="158" t="s">
        <v>1367</v>
      </c>
      <c r="D19" s="59"/>
      <c r="E19" s="60"/>
      <c r="F19" s="60"/>
      <c r="G19" s="60"/>
    </row>
    <row r="20" spans="1:7" ht="17.45" customHeight="1" x14ac:dyDescent="0.35">
      <c r="A20" s="46">
        <v>15</v>
      </c>
      <c r="B20" s="59">
        <v>19581</v>
      </c>
      <c r="C20" s="158" t="s">
        <v>1368</v>
      </c>
      <c r="D20" s="59"/>
      <c r="E20" s="60"/>
      <c r="F20" s="60"/>
      <c r="G20" s="60"/>
    </row>
    <row r="21" spans="1:7" ht="17.45" customHeight="1" x14ac:dyDescent="0.35">
      <c r="A21" s="46">
        <v>16</v>
      </c>
      <c r="B21" s="59">
        <v>19584</v>
      </c>
      <c r="C21" s="158" t="s">
        <v>1369</v>
      </c>
      <c r="D21" s="59"/>
      <c r="E21" s="60"/>
      <c r="F21" s="60"/>
      <c r="G21" s="60"/>
    </row>
    <row r="22" spans="1:7" ht="17.45" customHeight="1" x14ac:dyDescent="0.35">
      <c r="A22" s="46">
        <v>17</v>
      </c>
      <c r="B22" s="59">
        <v>19590</v>
      </c>
      <c r="C22" s="158" t="s">
        <v>1370</v>
      </c>
      <c r="D22" s="59"/>
      <c r="E22" s="60"/>
      <c r="F22" s="60"/>
      <c r="G22" s="60"/>
    </row>
    <row r="23" spans="1:7" ht="17.45" customHeight="1" x14ac:dyDescent="0.35">
      <c r="A23" s="46">
        <v>18</v>
      </c>
      <c r="B23" s="59">
        <v>19611</v>
      </c>
      <c r="C23" s="158" t="s">
        <v>1348</v>
      </c>
      <c r="D23" s="59"/>
      <c r="E23" s="60"/>
      <c r="F23" s="60"/>
      <c r="G23" s="60"/>
    </row>
    <row r="24" spans="1:7" ht="17.45" customHeight="1" x14ac:dyDescent="0.35">
      <c r="A24" s="46">
        <v>19</v>
      </c>
      <c r="B24" s="59">
        <v>19618</v>
      </c>
      <c r="C24" s="158" t="s">
        <v>1371</v>
      </c>
      <c r="D24" s="59"/>
      <c r="E24" s="60"/>
      <c r="F24" s="60"/>
      <c r="G24" s="60"/>
    </row>
    <row r="25" spans="1:7" ht="17.45" customHeight="1" x14ac:dyDescent="0.35">
      <c r="A25" s="46">
        <v>20</v>
      </c>
      <c r="B25" s="59">
        <v>19636</v>
      </c>
      <c r="C25" s="158" t="s">
        <v>1349</v>
      </c>
      <c r="D25" s="59"/>
      <c r="E25" s="60"/>
      <c r="F25" s="60"/>
      <c r="G25" s="60"/>
    </row>
    <row r="26" spans="1:7" ht="17.45" customHeight="1" x14ac:dyDescent="0.35">
      <c r="A26" s="46">
        <v>21</v>
      </c>
      <c r="B26" s="42">
        <v>19644</v>
      </c>
      <c r="C26" s="156" t="s">
        <v>1350</v>
      </c>
      <c r="D26" s="59"/>
      <c r="E26" s="60"/>
      <c r="F26" s="60"/>
      <c r="G26" s="60"/>
    </row>
    <row r="27" spans="1:7" ht="17.45" customHeight="1" x14ac:dyDescent="0.35">
      <c r="A27" s="46">
        <v>22</v>
      </c>
      <c r="B27" s="59">
        <v>19699</v>
      </c>
      <c r="C27" s="158" t="s">
        <v>1351</v>
      </c>
      <c r="D27" s="59"/>
      <c r="E27" s="60"/>
      <c r="F27" s="60"/>
      <c r="G27" s="60"/>
    </row>
    <row r="28" spans="1:7" ht="17.45" customHeight="1" x14ac:dyDescent="0.35">
      <c r="A28" s="46">
        <v>23</v>
      </c>
      <c r="B28" s="151">
        <v>19709</v>
      </c>
      <c r="C28" s="158" t="s">
        <v>1352</v>
      </c>
      <c r="D28" s="59"/>
      <c r="E28" s="60"/>
      <c r="F28" s="60"/>
      <c r="G28" s="60"/>
    </row>
    <row r="29" spans="1:7" ht="17.45" customHeight="1" x14ac:dyDescent="0.35">
      <c r="A29" s="46">
        <v>24</v>
      </c>
      <c r="B29" s="59">
        <v>19720</v>
      </c>
      <c r="C29" s="158" t="s">
        <v>1372</v>
      </c>
      <c r="D29" s="59"/>
      <c r="E29" s="60"/>
      <c r="F29" s="60"/>
      <c r="G29" s="60"/>
    </row>
    <row r="30" spans="1:7" ht="17.45" customHeight="1" x14ac:dyDescent="0.35">
      <c r="A30" s="46">
        <v>25</v>
      </c>
      <c r="B30" s="59">
        <v>19726</v>
      </c>
      <c r="C30" s="60" t="s">
        <v>1373</v>
      </c>
      <c r="D30" s="59"/>
      <c r="E30" s="60"/>
      <c r="F30" s="60"/>
      <c r="G30" s="60"/>
    </row>
    <row r="31" spans="1:7" ht="17.45" customHeight="1" x14ac:dyDescent="0.35">
      <c r="A31" s="46">
        <v>26</v>
      </c>
      <c r="B31" s="59">
        <v>19740</v>
      </c>
      <c r="C31" s="158" t="s">
        <v>1353</v>
      </c>
      <c r="D31" s="59"/>
      <c r="E31" s="60"/>
      <c r="F31" s="60"/>
      <c r="G31" s="60"/>
    </row>
    <row r="32" spans="1:7" ht="17.45" customHeight="1" x14ac:dyDescent="0.35">
      <c r="A32" s="46">
        <v>27</v>
      </c>
      <c r="B32" s="59">
        <v>19749</v>
      </c>
      <c r="C32" s="60" t="s">
        <v>1374</v>
      </c>
      <c r="D32" s="59"/>
      <c r="E32" s="60"/>
      <c r="F32" s="60"/>
      <c r="G32" s="60"/>
    </row>
    <row r="33" spans="1:7" ht="17.45" customHeight="1" x14ac:dyDescent="0.35">
      <c r="A33" s="46">
        <v>28</v>
      </c>
      <c r="B33" s="59">
        <v>19791</v>
      </c>
      <c r="C33" s="60" t="s">
        <v>1375</v>
      </c>
      <c r="D33" s="59"/>
      <c r="E33" s="60"/>
      <c r="F33" s="60"/>
      <c r="G33" s="60"/>
    </row>
    <row r="34" spans="1:7" ht="17.45" customHeight="1" x14ac:dyDescent="0.35">
      <c r="A34" s="46">
        <v>29</v>
      </c>
      <c r="B34" s="59">
        <v>19799</v>
      </c>
      <c r="C34" s="60" t="s">
        <v>1376</v>
      </c>
      <c r="D34" s="59"/>
      <c r="E34" s="60"/>
      <c r="F34" s="60"/>
      <c r="G34" s="60"/>
    </row>
    <row r="35" spans="1:7" ht="17.45" customHeight="1" x14ac:dyDescent="0.35">
      <c r="A35" s="46">
        <v>30</v>
      </c>
      <c r="B35" s="59">
        <v>19803</v>
      </c>
      <c r="C35" s="158" t="s">
        <v>1354</v>
      </c>
      <c r="D35" s="59"/>
      <c r="E35" s="60"/>
      <c r="F35" s="60"/>
      <c r="G35" s="60"/>
    </row>
    <row r="36" spans="1:7" ht="17.45" customHeight="1" x14ac:dyDescent="0.35">
      <c r="A36" s="46">
        <v>31</v>
      </c>
      <c r="B36" s="59">
        <v>19813</v>
      </c>
      <c r="C36" s="158" t="s">
        <v>1355</v>
      </c>
      <c r="D36" s="59"/>
      <c r="E36" s="60"/>
      <c r="F36" s="60"/>
      <c r="G36" s="60"/>
    </row>
    <row r="37" spans="1:7" ht="17.45" customHeight="1" x14ac:dyDescent="0.35">
      <c r="A37" s="46">
        <v>32</v>
      </c>
      <c r="B37" s="59">
        <v>19822</v>
      </c>
      <c r="C37" s="60" t="s">
        <v>1382</v>
      </c>
      <c r="D37" s="59"/>
      <c r="E37" s="60"/>
      <c r="F37" s="60"/>
      <c r="G37" s="60"/>
    </row>
    <row r="38" spans="1:7" ht="17.45" customHeight="1" x14ac:dyDescent="0.35">
      <c r="A38" s="46">
        <v>33</v>
      </c>
      <c r="B38" s="59">
        <v>19828</v>
      </c>
      <c r="C38" s="60" t="s">
        <v>1377</v>
      </c>
      <c r="D38" s="59"/>
      <c r="E38" s="60"/>
      <c r="F38" s="60"/>
      <c r="G38" s="60"/>
    </row>
    <row r="39" spans="1:7" ht="17.45" customHeight="1" x14ac:dyDescent="0.35">
      <c r="A39" s="46">
        <v>34</v>
      </c>
      <c r="B39" s="59">
        <v>19830</v>
      </c>
      <c r="C39" s="197" t="s">
        <v>1378</v>
      </c>
      <c r="D39" s="59"/>
      <c r="E39" s="60"/>
      <c r="F39" s="60"/>
      <c r="G39" s="60"/>
    </row>
    <row r="40" spans="1:7" ht="17.45" customHeight="1" x14ac:dyDescent="0.35">
      <c r="A40" s="46">
        <v>35</v>
      </c>
      <c r="B40" s="59">
        <v>19831</v>
      </c>
      <c r="C40" s="197" t="s">
        <v>1379</v>
      </c>
      <c r="D40" s="59"/>
      <c r="E40" s="60"/>
      <c r="F40" s="60"/>
      <c r="G40" s="60"/>
    </row>
    <row r="41" spans="1:7" ht="17.45" customHeight="1" x14ac:dyDescent="0.35">
      <c r="A41" s="46">
        <v>36</v>
      </c>
      <c r="B41" s="59">
        <v>19833</v>
      </c>
      <c r="C41" s="197" t="s">
        <v>1380</v>
      </c>
      <c r="D41" s="59"/>
      <c r="E41" s="60"/>
      <c r="F41" s="60"/>
      <c r="G41" s="60"/>
    </row>
    <row r="42" spans="1:7" ht="17.45" customHeight="1" x14ac:dyDescent="0.35">
      <c r="A42" s="46">
        <v>37</v>
      </c>
      <c r="B42" s="59">
        <v>20014</v>
      </c>
      <c r="C42" s="197" t="s">
        <v>1381</v>
      </c>
      <c r="D42" s="59"/>
      <c r="E42" s="60"/>
      <c r="F42" s="60"/>
      <c r="G42" s="60"/>
    </row>
    <row r="43" spans="1:7" ht="17.45" customHeight="1" x14ac:dyDescent="0.35">
      <c r="A43" s="52"/>
      <c r="B43" s="54"/>
      <c r="C43" s="159"/>
    </row>
    <row r="44" spans="1:7" ht="17.45" customHeight="1" x14ac:dyDescent="0.35">
      <c r="A44" s="52"/>
      <c r="B44" s="54"/>
      <c r="C44" s="159"/>
    </row>
    <row r="45" spans="1:7" ht="17.45" customHeight="1" x14ac:dyDescent="0.35">
      <c r="A45" s="52"/>
    </row>
    <row r="46" spans="1:7" ht="17.45" customHeight="1" x14ac:dyDescent="0.35">
      <c r="A46" s="52"/>
      <c r="B46" s="54"/>
      <c r="C46" s="159"/>
    </row>
    <row r="47" spans="1:7" ht="17.45" customHeight="1" x14ac:dyDescent="0.35">
      <c r="A47" s="52"/>
      <c r="B47" s="54"/>
      <c r="C47" s="159"/>
    </row>
    <row r="48" spans="1:7" ht="17.45" customHeight="1" x14ac:dyDescent="0.35">
      <c r="A48" s="52"/>
      <c r="B48" s="54"/>
      <c r="C48" s="159"/>
    </row>
    <row r="49" spans="1:10" ht="17.45" customHeight="1" x14ac:dyDescent="0.35">
      <c r="B49" s="214" t="s">
        <v>0</v>
      </c>
      <c r="C49" s="214"/>
      <c r="D49" s="214"/>
      <c r="E49" s="214"/>
      <c r="F49" s="214"/>
      <c r="G49" s="214"/>
    </row>
    <row r="50" spans="1:10" ht="17.45" customHeight="1" x14ac:dyDescent="0.35">
      <c r="B50" s="214" t="str">
        <f>CONCATENATE("รายชื่อนักเรียน  ",'สรุปจำนวน-นร.'!$B$2," ชั้นมัธยมศึกษาปีที่ 4/2 (วิทย์ - คณิต)")</f>
        <v>รายชื่อนักเรียน  ภาคเรียนที่ 1 ปีการศึกษา 2569 ชั้นมัธยมศึกษาปีที่ 4/2 (วิทย์ - คณิต)</v>
      </c>
      <c r="C50" s="214"/>
      <c r="D50" s="214"/>
      <c r="E50" s="214"/>
      <c r="F50" s="214"/>
      <c r="G50" s="214"/>
    </row>
    <row r="51" spans="1:10" ht="17.45" customHeight="1" x14ac:dyDescent="0.35">
      <c r="B51" s="214" t="str">
        <f>"ครูที่ปรึกษา : "&amp;ครูที่ปรึกษา!$D$38</f>
        <v>ครูที่ปรึกษา : 1. นางสาวสุมนา อึ้งพลาชัย 2.  ว่าที่ ร.ต.วิชชาวุธ  อุ่นสิม</v>
      </c>
      <c r="C51" s="214"/>
      <c r="D51" s="214"/>
      <c r="E51" s="214"/>
      <c r="F51" s="214"/>
      <c r="G51" s="214"/>
    </row>
    <row r="52" spans="1:10" ht="17.45" customHeight="1" x14ac:dyDescent="0.35">
      <c r="A52" s="33"/>
      <c r="B52" s="209" t="str" cm="1">
        <f t="array" ref="B52">"ชาย  " &amp; SUM(COUNTIF(C54:C96,{"นาย","เด็กชาย"}&amp;"*")) &amp; "  คน     หญิง  " &amp; SUM(COUNTIF(C54:C96,{"นางสาว","เด็กหญิง"}&amp;"*")) &amp; "  คน     รวม  " &amp; COUNTA(C54:C96) &amp; "  คน"</f>
        <v>ชาย  9  คน     หญิง  19  คน     รวม  28  คน</v>
      </c>
      <c r="C52" s="209"/>
      <c r="D52" s="209"/>
      <c r="E52" s="209"/>
      <c r="F52" s="209"/>
      <c r="G52" s="209"/>
    </row>
    <row r="53" spans="1:10" ht="17.45" customHeight="1" x14ac:dyDescent="0.35">
      <c r="A53" s="46" t="s">
        <v>1</v>
      </c>
      <c r="B53" s="46" t="s">
        <v>2</v>
      </c>
      <c r="C53" s="59" t="s">
        <v>35</v>
      </c>
      <c r="D53" s="59"/>
      <c r="E53" s="60"/>
      <c r="F53" s="60"/>
      <c r="G53" s="60"/>
    </row>
    <row r="54" spans="1:10" ht="17.45" customHeight="1" x14ac:dyDescent="0.35">
      <c r="A54" s="37">
        <v>1</v>
      </c>
      <c r="B54" s="59">
        <v>18989</v>
      </c>
      <c r="C54" s="158" t="s">
        <v>1390</v>
      </c>
      <c r="D54" s="59"/>
      <c r="E54" s="60"/>
      <c r="F54" s="60"/>
      <c r="G54" s="60"/>
    </row>
    <row r="55" spans="1:10" ht="17.45" customHeight="1" x14ac:dyDescent="0.35">
      <c r="A55" s="37">
        <v>2</v>
      </c>
      <c r="B55" s="57">
        <v>19391</v>
      </c>
      <c r="C55" s="118" t="s">
        <v>895</v>
      </c>
      <c r="D55" s="59"/>
      <c r="E55" s="60"/>
      <c r="F55" s="60"/>
      <c r="G55" s="60"/>
      <c r="I55" s="77"/>
      <c r="J55" s="193"/>
    </row>
    <row r="56" spans="1:10" ht="17.45" customHeight="1" x14ac:dyDescent="0.35">
      <c r="A56" s="37">
        <v>3</v>
      </c>
      <c r="B56" s="57">
        <v>19508</v>
      </c>
      <c r="C56" s="118" t="s">
        <v>898</v>
      </c>
      <c r="D56" s="59"/>
      <c r="E56" s="60"/>
      <c r="F56" s="60"/>
      <c r="G56" s="60"/>
    </row>
    <row r="57" spans="1:10" s="56" customFormat="1" ht="17.45" customHeight="1" x14ac:dyDescent="0.35">
      <c r="A57" s="37">
        <v>4</v>
      </c>
      <c r="B57" s="59">
        <v>19557</v>
      </c>
      <c r="C57" s="158" t="s">
        <v>1391</v>
      </c>
      <c r="D57" s="57"/>
      <c r="E57" s="58"/>
      <c r="F57" s="58"/>
      <c r="G57" s="58"/>
      <c r="I57" s="101"/>
      <c r="J57" s="194"/>
    </row>
    <row r="58" spans="1:10" s="56" customFormat="1" ht="17.45" customHeight="1" x14ac:dyDescent="0.35">
      <c r="A58" s="37">
        <v>5</v>
      </c>
      <c r="B58" s="59">
        <v>19569</v>
      </c>
      <c r="C58" s="158" t="s">
        <v>1392</v>
      </c>
      <c r="D58" s="59"/>
      <c r="E58" s="60"/>
      <c r="F58" s="60"/>
      <c r="G58" s="60"/>
    </row>
    <row r="59" spans="1:10" s="56" customFormat="1" ht="17.45" customHeight="1" x14ac:dyDescent="0.35">
      <c r="A59" s="37">
        <v>6</v>
      </c>
      <c r="B59" s="59">
        <v>19647</v>
      </c>
      <c r="C59" s="158" t="s">
        <v>1394</v>
      </c>
      <c r="D59" s="59"/>
      <c r="E59" s="60"/>
      <c r="F59" s="60"/>
      <c r="G59" s="60"/>
      <c r="I59" s="77"/>
    </row>
    <row r="60" spans="1:10" ht="17.45" customHeight="1" x14ac:dyDescent="0.35">
      <c r="A60" s="37">
        <v>7</v>
      </c>
      <c r="B60" s="59">
        <v>19694</v>
      </c>
      <c r="C60" s="158" t="s">
        <v>1393</v>
      </c>
      <c r="D60" s="57"/>
      <c r="E60" s="58"/>
      <c r="F60" s="58"/>
      <c r="G60" s="58"/>
    </row>
    <row r="61" spans="1:10" ht="17.45" customHeight="1" x14ac:dyDescent="0.35">
      <c r="A61" s="37">
        <v>8</v>
      </c>
      <c r="B61" s="59">
        <v>19705</v>
      </c>
      <c r="C61" s="39" t="s">
        <v>1383</v>
      </c>
      <c r="D61" s="57"/>
      <c r="E61" s="58"/>
      <c r="F61" s="58"/>
      <c r="G61" s="58"/>
    </row>
    <row r="62" spans="1:10" ht="17.45" customHeight="1" x14ac:dyDescent="0.35">
      <c r="A62" s="37">
        <v>9</v>
      </c>
      <c r="B62" s="59">
        <v>19711</v>
      </c>
      <c r="C62" s="158" t="s">
        <v>1386</v>
      </c>
      <c r="D62" s="59"/>
      <c r="E62" s="60"/>
      <c r="F62" s="60"/>
      <c r="G62" s="60"/>
    </row>
    <row r="63" spans="1:10" ht="17.45" customHeight="1" x14ac:dyDescent="0.35">
      <c r="A63" s="37">
        <v>10</v>
      </c>
      <c r="B63" s="59">
        <v>19771</v>
      </c>
      <c r="C63" s="158" t="s">
        <v>1384</v>
      </c>
      <c r="D63" s="59"/>
      <c r="E63" s="60"/>
      <c r="F63" s="60"/>
      <c r="G63" s="60"/>
    </row>
    <row r="64" spans="1:10" ht="17.45" customHeight="1" x14ac:dyDescent="0.35">
      <c r="A64" s="37">
        <v>11</v>
      </c>
      <c r="B64" s="59">
        <v>19804</v>
      </c>
      <c r="C64" s="158" t="s">
        <v>1385</v>
      </c>
      <c r="D64" s="59"/>
      <c r="E64" s="60"/>
      <c r="F64" s="60"/>
      <c r="G64" s="60"/>
    </row>
    <row r="65" spans="1:10" ht="17.45" customHeight="1" x14ac:dyDescent="0.35">
      <c r="A65" s="37">
        <v>12</v>
      </c>
      <c r="B65" s="59">
        <v>20442</v>
      </c>
      <c r="C65" s="39" t="s">
        <v>1395</v>
      </c>
      <c r="D65" s="59"/>
      <c r="E65" s="60"/>
      <c r="F65" s="60"/>
      <c r="G65" s="60"/>
    </row>
    <row r="66" spans="1:10" ht="17.45" customHeight="1" x14ac:dyDescent="0.35">
      <c r="A66" s="37">
        <v>13</v>
      </c>
      <c r="B66" s="57">
        <v>20887</v>
      </c>
      <c r="C66" s="58" t="s">
        <v>1010</v>
      </c>
      <c r="D66" s="59"/>
      <c r="E66" s="60"/>
      <c r="F66" s="60"/>
      <c r="G66" s="60"/>
    </row>
    <row r="67" spans="1:10" ht="17.45" customHeight="1" x14ac:dyDescent="0.35">
      <c r="A67" s="37">
        <v>14</v>
      </c>
      <c r="B67" s="59">
        <v>21185</v>
      </c>
      <c r="C67" s="158" t="s">
        <v>1388</v>
      </c>
      <c r="D67" s="59"/>
      <c r="E67" s="60"/>
      <c r="F67" s="60"/>
      <c r="G67" s="60"/>
    </row>
    <row r="68" spans="1:10" ht="17.45" customHeight="1" x14ac:dyDescent="0.35">
      <c r="A68" s="37">
        <v>15</v>
      </c>
      <c r="B68" s="59">
        <v>21186</v>
      </c>
      <c r="C68" s="158" t="s">
        <v>1387</v>
      </c>
      <c r="D68" s="59"/>
      <c r="E68" s="60"/>
      <c r="F68" s="60"/>
      <c r="G68" s="60"/>
    </row>
    <row r="69" spans="1:10" ht="17.45" customHeight="1" x14ac:dyDescent="0.35">
      <c r="A69" s="37">
        <v>16</v>
      </c>
      <c r="B69" s="59">
        <v>21187</v>
      </c>
      <c r="C69" s="158" t="s">
        <v>1389</v>
      </c>
      <c r="D69" s="59"/>
      <c r="E69" s="60"/>
      <c r="F69" s="60"/>
      <c r="G69" s="60"/>
    </row>
    <row r="70" spans="1:10" s="56" customFormat="1" ht="17.45" customHeight="1" x14ac:dyDescent="0.35">
      <c r="A70" s="37">
        <v>17</v>
      </c>
      <c r="B70" s="59">
        <v>21188</v>
      </c>
      <c r="C70" s="158" t="s">
        <v>1404</v>
      </c>
      <c r="D70" s="57"/>
      <c r="E70" s="58"/>
      <c r="F70" s="58"/>
      <c r="G70" s="58"/>
    </row>
    <row r="71" spans="1:10" ht="17.45" customHeight="1" x14ac:dyDescent="0.35">
      <c r="A71" s="37">
        <v>18</v>
      </c>
      <c r="B71" s="59">
        <v>21189</v>
      </c>
      <c r="C71" s="156" t="s">
        <v>1398</v>
      </c>
      <c r="D71" s="59"/>
      <c r="E71" s="60"/>
      <c r="F71" s="60"/>
      <c r="G71" s="60"/>
    </row>
    <row r="72" spans="1:10" ht="17.45" customHeight="1" x14ac:dyDescent="0.35">
      <c r="A72" s="37">
        <v>19</v>
      </c>
      <c r="B72" s="59">
        <v>21190</v>
      </c>
      <c r="C72" s="158" t="s">
        <v>1406</v>
      </c>
      <c r="D72" s="42"/>
      <c r="E72" s="39"/>
      <c r="F72" s="39"/>
      <c r="G72" s="39"/>
    </row>
    <row r="73" spans="1:10" ht="17.45" customHeight="1" x14ac:dyDescent="0.35">
      <c r="A73" s="37">
        <v>20</v>
      </c>
      <c r="B73" s="59">
        <v>21191</v>
      </c>
      <c r="C73" s="152" t="s">
        <v>1405</v>
      </c>
      <c r="D73" s="42"/>
      <c r="E73" s="39"/>
      <c r="F73" s="51"/>
      <c r="G73" s="39"/>
    </row>
    <row r="74" spans="1:10" ht="17.45" customHeight="1" x14ac:dyDescent="0.35">
      <c r="A74" s="37">
        <v>21</v>
      </c>
      <c r="B74" s="59">
        <v>21192</v>
      </c>
      <c r="C74" s="156" t="s">
        <v>1399</v>
      </c>
      <c r="D74" s="42"/>
      <c r="E74" s="39"/>
      <c r="F74" s="39"/>
      <c r="G74" s="39"/>
    </row>
    <row r="75" spans="1:10" s="56" customFormat="1" ht="17.45" customHeight="1" x14ac:dyDescent="0.35">
      <c r="A75" s="37">
        <v>22</v>
      </c>
      <c r="B75" s="59">
        <v>21193</v>
      </c>
      <c r="C75" s="156" t="s">
        <v>1397</v>
      </c>
      <c r="D75" s="57"/>
      <c r="E75" s="58"/>
      <c r="F75" s="58"/>
      <c r="G75" s="58"/>
    </row>
    <row r="76" spans="1:10" ht="17.45" customHeight="1" x14ac:dyDescent="0.35">
      <c r="A76" s="37">
        <v>23</v>
      </c>
      <c r="B76" s="59">
        <v>21194</v>
      </c>
      <c r="C76" s="158" t="s">
        <v>1401</v>
      </c>
      <c r="D76" s="42"/>
      <c r="E76" s="39"/>
      <c r="F76" s="39"/>
      <c r="G76" s="39"/>
    </row>
    <row r="77" spans="1:10" s="56" customFormat="1" ht="17.45" customHeight="1" x14ac:dyDescent="0.35">
      <c r="A77" s="37">
        <v>24</v>
      </c>
      <c r="B77" s="59">
        <v>21195</v>
      </c>
      <c r="C77" s="158" t="s">
        <v>1402</v>
      </c>
      <c r="D77" s="42"/>
      <c r="E77" s="39"/>
      <c r="F77" s="39"/>
      <c r="G77" s="39"/>
      <c r="H77" s="32"/>
      <c r="I77" s="32"/>
      <c r="J77" s="32"/>
    </row>
    <row r="78" spans="1:10" ht="17.45" customHeight="1" x14ac:dyDescent="0.35">
      <c r="A78" s="37">
        <v>25</v>
      </c>
      <c r="B78" s="59">
        <v>21196</v>
      </c>
      <c r="C78" s="156" t="s">
        <v>1396</v>
      </c>
      <c r="D78" s="42"/>
      <c r="E78" s="39"/>
      <c r="F78" s="39"/>
      <c r="G78" s="39"/>
    </row>
    <row r="79" spans="1:10" s="56" customFormat="1" ht="17.45" customHeight="1" x14ac:dyDescent="0.35">
      <c r="A79" s="37">
        <v>26</v>
      </c>
      <c r="B79" s="59">
        <v>21197</v>
      </c>
      <c r="C79" s="39" t="s">
        <v>1400</v>
      </c>
      <c r="D79" s="42"/>
      <c r="E79" s="39"/>
      <c r="F79" s="39"/>
      <c r="G79" s="39"/>
      <c r="H79" s="32"/>
      <c r="I79" s="32"/>
      <c r="J79" s="32"/>
    </row>
    <row r="80" spans="1:10" ht="17.45" customHeight="1" x14ac:dyDescent="0.35">
      <c r="A80" s="37">
        <v>27</v>
      </c>
      <c r="B80" s="59">
        <v>21231</v>
      </c>
      <c r="C80" s="60" t="s">
        <v>1495</v>
      </c>
      <c r="D80" s="42"/>
      <c r="E80" s="39"/>
      <c r="F80" s="39"/>
      <c r="G80" s="39"/>
    </row>
    <row r="81" spans="1:7" ht="17.45" customHeight="1" x14ac:dyDescent="0.35">
      <c r="A81" s="37">
        <v>28</v>
      </c>
      <c r="B81" s="59">
        <v>21232</v>
      </c>
      <c r="C81" s="158" t="s">
        <v>1496</v>
      </c>
      <c r="D81" s="42"/>
      <c r="E81" s="39"/>
      <c r="F81" s="39"/>
      <c r="G81" s="39"/>
    </row>
    <row r="82" spans="1:7" ht="17.45" customHeight="1" x14ac:dyDescent="0.35">
      <c r="A82" s="44"/>
      <c r="D82" s="33"/>
      <c r="E82" s="41"/>
      <c r="F82" s="41"/>
      <c r="G82" s="41"/>
    </row>
    <row r="83" spans="1:7" ht="17.45" customHeight="1" x14ac:dyDescent="0.35">
      <c r="A83" s="44"/>
      <c r="B83" s="43"/>
      <c r="C83" s="152"/>
      <c r="D83" s="33"/>
      <c r="E83" s="41"/>
      <c r="F83" s="41"/>
      <c r="G83" s="41"/>
    </row>
    <row r="84" spans="1:7" ht="17.45" customHeight="1" x14ac:dyDescent="0.35">
      <c r="A84" s="44"/>
      <c r="D84" s="33"/>
      <c r="E84" s="41"/>
      <c r="F84" s="41"/>
      <c r="G84" s="41"/>
    </row>
    <row r="92" spans="1:7" ht="17.45" customHeight="1" x14ac:dyDescent="0.35">
      <c r="A92" s="44"/>
      <c r="B92" s="33"/>
      <c r="C92" s="41"/>
      <c r="D92" s="33"/>
      <c r="E92" s="41"/>
      <c r="F92" s="41"/>
      <c r="G92" s="41"/>
    </row>
    <row r="93" spans="1:7" ht="17.45" customHeight="1" x14ac:dyDescent="0.35">
      <c r="A93" s="44"/>
      <c r="D93" s="33"/>
      <c r="E93" s="41"/>
      <c r="F93" s="41"/>
      <c r="G93" s="41"/>
    </row>
    <row r="94" spans="1:7" ht="17.45" customHeight="1" x14ac:dyDescent="0.35">
      <c r="A94" s="44"/>
      <c r="D94" s="33"/>
      <c r="E94" s="41"/>
      <c r="F94" s="41"/>
      <c r="G94" s="41"/>
    </row>
    <row r="97" spans="1:7" ht="17.45" customHeight="1" x14ac:dyDescent="0.35">
      <c r="B97" s="214" t="s">
        <v>0</v>
      </c>
      <c r="C97" s="214"/>
      <c r="D97" s="214"/>
      <c r="E97" s="214"/>
      <c r="F97" s="214"/>
      <c r="G97" s="214"/>
    </row>
    <row r="98" spans="1:7" ht="17.45" customHeight="1" x14ac:dyDescent="0.35">
      <c r="A98" s="33"/>
      <c r="B98" s="214" t="str">
        <f>CONCATENATE("รายชื่อนักเรียน  ",'สรุปจำนวน-นร.'!$B$2," ชั้นมัธยมศึกษาปีที่ 4/3 (วิทย์ - คณิต)")</f>
        <v>รายชื่อนักเรียน  ภาคเรียนที่ 1 ปีการศึกษา 2569 ชั้นมัธยมศึกษาปีที่ 4/3 (วิทย์ - คณิต)</v>
      </c>
      <c r="C98" s="214"/>
      <c r="D98" s="214"/>
      <c r="E98" s="214"/>
      <c r="F98" s="214"/>
      <c r="G98" s="214"/>
    </row>
    <row r="99" spans="1:7" s="56" customFormat="1" ht="17.45" customHeight="1" x14ac:dyDescent="0.35">
      <c r="B99" s="214" t="str">
        <f>"ครูที่ปรึกษา : "&amp;ครูที่ปรึกษา!$D$39</f>
        <v>ครูที่ปรึกษา : นางสินีนาฎ  ศิริชัยวัฒนกุล</v>
      </c>
      <c r="C99" s="214"/>
      <c r="D99" s="214"/>
      <c r="E99" s="214"/>
      <c r="F99" s="214"/>
      <c r="G99" s="214"/>
    </row>
    <row r="100" spans="1:7" s="56" customFormat="1" ht="17.45" customHeight="1" x14ac:dyDescent="0.35">
      <c r="B100" s="209" t="str" cm="1">
        <f t="array" ref="B100">"ชาย  " &amp; SUM(COUNTIF(C102:C144,{"นาย","เด็กชาย"}&amp;"*")) &amp; "  คน     หญิง  " &amp; SUM(COUNTIF(C102:C144,{"นางสาว","เด็กหญิง"}&amp;"*")) &amp; "  คน     รวม  " &amp; COUNTA(C102:C144) &amp; "  คน"</f>
        <v>ชาย  8  คน     หญิง  19  คน     รวม  27  คน</v>
      </c>
      <c r="C100" s="209"/>
      <c r="D100" s="209"/>
      <c r="E100" s="209"/>
      <c r="F100" s="209"/>
      <c r="G100" s="209"/>
    </row>
    <row r="101" spans="1:7" s="56" customFormat="1" ht="17.45" customHeight="1" x14ac:dyDescent="0.35">
      <c r="A101" s="46" t="s">
        <v>1</v>
      </c>
      <c r="B101" s="46" t="s">
        <v>2</v>
      </c>
      <c r="C101" s="59" t="s">
        <v>35</v>
      </c>
      <c r="D101" s="59"/>
      <c r="E101" s="60"/>
      <c r="F101" s="60"/>
      <c r="G101" s="60"/>
    </row>
    <row r="102" spans="1:7" ht="17.45" customHeight="1" x14ac:dyDescent="0.35">
      <c r="A102" s="37">
        <v>1</v>
      </c>
      <c r="B102" s="57">
        <v>19494</v>
      </c>
      <c r="C102" s="118" t="s">
        <v>920</v>
      </c>
      <c r="D102" s="42"/>
      <c r="E102" s="39"/>
      <c r="F102" s="39"/>
      <c r="G102" s="39"/>
    </row>
    <row r="103" spans="1:7" ht="17.45" customHeight="1" x14ac:dyDescent="0.35">
      <c r="A103" s="37">
        <v>2</v>
      </c>
      <c r="B103" s="59">
        <v>19538</v>
      </c>
      <c r="C103" s="156" t="s">
        <v>1413</v>
      </c>
      <c r="D103" s="42"/>
      <c r="E103" s="39"/>
      <c r="F103" s="39"/>
      <c r="G103" s="39"/>
    </row>
    <row r="104" spans="1:7" ht="17.45" customHeight="1" x14ac:dyDescent="0.35">
      <c r="A104" s="37">
        <v>3</v>
      </c>
      <c r="B104" s="59">
        <v>19559</v>
      </c>
      <c r="C104" s="156" t="s">
        <v>1424</v>
      </c>
      <c r="D104" s="42"/>
      <c r="E104" s="39"/>
      <c r="F104" s="39"/>
      <c r="G104" s="39"/>
    </row>
    <row r="105" spans="1:7" ht="17.45" customHeight="1" x14ac:dyDescent="0.35">
      <c r="A105" s="37">
        <v>4</v>
      </c>
      <c r="B105" s="59">
        <v>19613</v>
      </c>
      <c r="C105" s="156" t="s">
        <v>1414</v>
      </c>
      <c r="D105" s="42"/>
      <c r="E105" s="39"/>
      <c r="F105" s="39"/>
      <c r="G105" s="39"/>
    </row>
    <row r="106" spans="1:7" ht="17.45" customHeight="1" x14ac:dyDescent="0.35">
      <c r="A106" s="37">
        <v>5</v>
      </c>
      <c r="B106" s="59">
        <v>19653</v>
      </c>
      <c r="C106" s="156" t="s">
        <v>1415</v>
      </c>
      <c r="D106" s="42"/>
      <c r="E106" s="39"/>
      <c r="F106" s="39"/>
      <c r="G106" s="39"/>
    </row>
    <row r="107" spans="1:7" ht="17.45" customHeight="1" x14ac:dyDescent="0.35">
      <c r="A107" s="37">
        <v>6</v>
      </c>
      <c r="B107" s="59">
        <v>19682</v>
      </c>
      <c r="C107" s="156" t="s">
        <v>1416</v>
      </c>
      <c r="D107" s="42"/>
      <c r="E107" s="39"/>
      <c r="F107" s="39"/>
      <c r="G107" s="39"/>
    </row>
    <row r="108" spans="1:7" ht="17.45" customHeight="1" x14ac:dyDescent="0.35">
      <c r="A108" s="37">
        <v>7</v>
      </c>
      <c r="B108" s="59">
        <v>19716</v>
      </c>
      <c r="C108" s="156" t="s">
        <v>1417</v>
      </c>
      <c r="D108" s="42"/>
      <c r="E108" s="39"/>
      <c r="F108" s="39"/>
      <c r="G108" s="39"/>
    </row>
    <row r="109" spans="1:7" ht="17.45" customHeight="1" x14ac:dyDescent="0.35">
      <c r="A109" s="37">
        <v>8</v>
      </c>
      <c r="B109" s="59">
        <v>19732</v>
      </c>
      <c r="C109" s="156" t="s">
        <v>1407</v>
      </c>
      <c r="D109" s="42"/>
      <c r="E109" s="39"/>
      <c r="F109" s="39"/>
      <c r="G109" s="39"/>
    </row>
    <row r="110" spans="1:7" ht="17.45" customHeight="1" x14ac:dyDescent="0.35">
      <c r="A110" s="37">
        <v>9</v>
      </c>
      <c r="B110" s="59">
        <v>19753</v>
      </c>
      <c r="C110" s="156" t="s">
        <v>1418</v>
      </c>
      <c r="D110" s="42"/>
      <c r="E110" s="39"/>
      <c r="F110" s="39"/>
      <c r="G110" s="39"/>
    </row>
    <row r="111" spans="1:7" ht="17.45" customHeight="1" x14ac:dyDescent="0.35">
      <c r="A111" s="37">
        <v>10</v>
      </c>
      <c r="B111" s="59">
        <v>19949</v>
      </c>
      <c r="C111" s="156" t="s">
        <v>1408</v>
      </c>
      <c r="D111" s="42"/>
      <c r="E111" s="39"/>
      <c r="F111" s="39"/>
      <c r="G111" s="39"/>
    </row>
    <row r="112" spans="1:7" ht="17.45" customHeight="1" x14ac:dyDescent="0.35">
      <c r="A112" s="37">
        <v>11</v>
      </c>
      <c r="B112" s="81">
        <v>20838</v>
      </c>
      <c r="C112" s="118" t="s">
        <v>925</v>
      </c>
      <c r="D112" s="42"/>
      <c r="E112" s="39"/>
      <c r="F112" s="39"/>
      <c r="G112" s="39"/>
    </row>
    <row r="113" spans="1:10" ht="17.45" customHeight="1" x14ac:dyDescent="0.35">
      <c r="A113" s="37">
        <v>12</v>
      </c>
      <c r="B113" s="81">
        <v>20901</v>
      </c>
      <c r="C113" s="119" t="s">
        <v>1026</v>
      </c>
      <c r="D113" s="42"/>
      <c r="E113" s="39"/>
      <c r="F113" s="39"/>
      <c r="G113" s="39"/>
    </row>
    <row r="114" spans="1:10" ht="17.45" customHeight="1" x14ac:dyDescent="0.35">
      <c r="A114" s="37">
        <v>13</v>
      </c>
      <c r="B114" s="59">
        <v>21198</v>
      </c>
      <c r="C114" s="156" t="s">
        <v>1412</v>
      </c>
      <c r="D114" s="42"/>
      <c r="E114" s="39"/>
      <c r="F114" s="39"/>
      <c r="G114" s="39"/>
    </row>
    <row r="115" spans="1:10" ht="17.45" customHeight="1" x14ac:dyDescent="0.35">
      <c r="A115" s="37">
        <v>14</v>
      </c>
      <c r="B115" s="59">
        <v>21199</v>
      </c>
      <c r="C115" s="156" t="s">
        <v>1411</v>
      </c>
      <c r="D115" s="42"/>
      <c r="E115" s="39"/>
      <c r="F115" s="39"/>
      <c r="G115" s="39"/>
    </row>
    <row r="116" spans="1:10" ht="17.45" customHeight="1" x14ac:dyDescent="0.35">
      <c r="A116" s="37">
        <v>15</v>
      </c>
      <c r="B116" s="59">
        <v>21200</v>
      </c>
      <c r="C116" s="39" t="s">
        <v>1410</v>
      </c>
      <c r="D116" s="42"/>
      <c r="E116" s="39"/>
      <c r="F116" s="39"/>
      <c r="G116" s="39"/>
    </row>
    <row r="117" spans="1:10" ht="17.45" customHeight="1" x14ac:dyDescent="0.35">
      <c r="A117" s="37">
        <v>16</v>
      </c>
      <c r="B117" s="59">
        <v>21201</v>
      </c>
      <c r="C117" s="156" t="s">
        <v>1409</v>
      </c>
      <c r="D117" s="42"/>
      <c r="E117" s="39"/>
      <c r="F117" s="39"/>
      <c r="G117" s="39"/>
    </row>
    <row r="118" spans="1:10" ht="17.45" customHeight="1" x14ac:dyDescent="0.35">
      <c r="A118" s="37">
        <v>17</v>
      </c>
      <c r="B118" s="59">
        <v>21202</v>
      </c>
      <c r="C118" s="156" t="s">
        <v>1422</v>
      </c>
      <c r="D118" s="42"/>
      <c r="E118" s="39"/>
      <c r="F118" s="39"/>
      <c r="G118" s="39"/>
    </row>
    <row r="119" spans="1:10" ht="17.45" customHeight="1" x14ac:dyDescent="0.35">
      <c r="A119" s="37">
        <v>18</v>
      </c>
      <c r="B119" s="59">
        <v>21203</v>
      </c>
      <c r="C119" s="39" t="s">
        <v>1425</v>
      </c>
      <c r="D119" s="42"/>
      <c r="E119" s="39"/>
      <c r="F119" s="39"/>
      <c r="G119" s="39"/>
    </row>
    <row r="120" spans="1:10" ht="17.45" customHeight="1" x14ac:dyDescent="0.35">
      <c r="A120" s="37">
        <v>19</v>
      </c>
      <c r="B120" s="59">
        <v>21204</v>
      </c>
      <c r="C120" s="39" t="s">
        <v>1427</v>
      </c>
      <c r="D120" s="42"/>
      <c r="E120" s="39"/>
      <c r="F120" s="39"/>
      <c r="G120" s="39"/>
    </row>
    <row r="121" spans="1:10" ht="17.45" customHeight="1" x14ac:dyDescent="0.35">
      <c r="A121" s="37">
        <v>20</v>
      </c>
      <c r="B121" s="59">
        <v>21205</v>
      </c>
      <c r="C121" s="156" t="s">
        <v>1423</v>
      </c>
      <c r="D121" s="42"/>
      <c r="E121" s="39"/>
      <c r="F121" s="51"/>
      <c r="G121" s="39"/>
    </row>
    <row r="122" spans="1:10" ht="17.45" customHeight="1" x14ac:dyDescent="0.35">
      <c r="A122" s="37">
        <v>21</v>
      </c>
      <c r="B122" s="59">
        <v>21206</v>
      </c>
      <c r="C122" s="156" t="s">
        <v>1419</v>
      </c>
      <c r="D122" s="42"/>
      <c r="E122" s="39"/>
      <c r="F122" s="39"/>
      <c r="G122" s="39"/>
    </row>
    <row r="123" spans="1:10" s="56" customFormat="1" ht="17.45" customHeight="1" x14ac:dyDescent="0.35">
      <c r="A123" s="37">
        <v>22</v>
      </c>
      <c r="B123" s="59">
        <v>21207</v>
      </c>
      <c r="C123" s="39" t="s">
        <v>1428</v>
      </c>
      <c r="D123" s="42"/>
      <c r="E123" s="39"/>
      <c r="F123" s="39"/>
      <c r="G123" s="39"/>
    </row>
    <row r="124" spans="1:10" s="56" customFormat="1" ht="17.45" customHeight="1" x14ac:dyDescent="0.35">
      <c r="A124" s="37">
        <v>23</v>
      </c>
      <c r="B124" s="59">
        <v>21208</v>
      </c>
      <c r="C124" s="156" t="s">
        <v>1421</v>
      </c>
      <c r="D124" s="42"/>
      <c r="E124" s="39"/>
      <c r="F124" s="39"/>
      <c r="G124" s="39"/>
      <c r="H124" s="32"/>
      <c r="I124" s="32"/>
      <c r="J124" s="32"/>
    </row>
    <row r="125" spans="1:10" ht="17.45" customHeight="1" x14ac:dyDescent="0.35">
      <c r="A125" s="37">
        <v>24</v>
      </c>
      <c r="B125" s="59">
        <v>21209</v>
      </c>
      <c r="C125" s="39" t="s">
        <v>1429</v>
      </c>
      <c r="D125" s="42"/>
      <c r="E125" s="39"/>
      <c r="F125" s="39"/>
      <c r="G125" s="39"/>
    </row>
    <row r="126" spans="1:10" s="56" customFormat="1" ht="17.45" customHeight="1" x14ac:dyDescent="0.35">
      <c r="A126" s="37">
        <v>25</v>
      </c>
      <c r="B126" s="59">
        <v>21210</v>
      </c>
      <c r="C126" s="39" t="s">
        <v>1426</v>
      </c>
      <c r="D126" s="42"/>
      <c r="E126" s="39"/>
      <c r="F126" s="39"/>
      <c r="G126" s="39"/>
      <c r="H126" s="32"/>
    </row>
    <row r="127" spans="1:10" s="56" customFormat="1" ht="17.45" customHeight="1" x14ac:dyDescent="0.35">
      <c r="A127" s="37">
        <v>26</v>
      </c>
      <c r="B127" s="59">
        <v>21211</v>
      </c>
      <c r="C127" s="158" t="s">
        <v>1403</v>
      </c>
      <c r="D127" s="42"/>
      <c r="E127" s="39"/>
      <c r="F127" s="39"/>
      <c r="G127" s="39"/>
    </row>
    <row r="128" spans="1:10" ht="17.45" customHeight="1" x14ac:dyDescent="0.35">
      <c r="A128" s="37">
        <v>27</v>
      </c>
      <c r="B128" s="59">
        <v>21212</v>
      </c>
      <c r="C128" s="156" t="s">
        <v>1420</v>
      </c>
      <c r="D128" s="42"/>
      <c r="E128" s="39"/>
      <c r="F128" s="39"/>
      <c r="G128" s="39"/>
    </row>
    <row r="129" spans="1:7" ht="17.45" customHeight="1" x14ac:dyDescent="0.35">
      <c r="A129" s="52"/>
      <c r="D129" s="33"/>
      <c r="E129" s="41"/>
      <c r="F129" s="41"/>
      <c r="G129" s="41"/>
    </row>
    <row r="130" spans="1:7" ht="17.45" customHeight="1" x14ac:dyDescent="0.35">
      <c r="A130" s="52"/>
      <c r="D130" s="33"/>
      <c r="E130" s="41"/>
      <c r="F130" s="41"/>
      <c r="G130" s="41"/>
    </row>
    <row r="131" spans="1:7" ht="17.45" customHeight="1" x14ac:dyDescent="0.35">
      <c r="A131" s="52"/>
      <c r="D131" s="33"/>
      <c r="E131" s="41"/>
      <c r="F131" s="41"/>
      <c r="G131" s="41"/>
    </row>
    <row r="132" spans="1:7" ht="17.45" customHeight="1" x14ac:dyDescent="0.35">
      <c r="A132" s="52"/>
      <c r="D132" s="33"/>
      <c r="E132" s="41"/>
      <c r="F132" s="41"/>
      <c r="G132" s="41"/>
    </row>
    <row r="133" spans="1:7" ht="17.45" customHeight="1" x14ac:dyDescent="0.35">
      <c r="A133" s="44"/>
      <c r="D133" s="33"/>
      <c r="E133" s="41"/>
      <c r="F133" s="41"/>
      <c r="G133" s="41"/>
    </row>
    <row r="134" spans="1:7" ht="17.45" customHeight="1" x14ac:dyDescent="0.35">
      <c r="A134" s="44"/>
      <c r="D134" s="33"/>
      <c r="E134" s="41"/>
      <c r="F134" s="41"/>
      <c r="G134" s="41"/>
    </row>
    <row r="135" spans="1:7" ht="17.45" customHeight="1" x14ac:dyDescent="0.35">
      <c r="A135" s="44"/>
      <c r="D135" s="33"/>
      <c r="E135" s="41"/>
      <c r="F135" s="41"/>
      <c r="G135" s="41"/>
    </row>
    <row r="136" spans="1:7" ht="17.45" customHeight="1" x14ac:dyDescent="0.35">
      <c r="A136" s="44"/>
      <c r="D136" s="33"/>
      <c r="E136" s="41"/>
      <c r="F136" s="41"/>
      <c r="G136" s="41"/>
    </row>
    <row r="137" spans="1:7" ht="17.45" customHeight="1" x14ac:dyDescent="0.35">
      <c r="A137" s="44"/>
      <c r="D137" s="33"/>
      <c r="E137" s="41"/>
      <c r="F137" s="41"/>
      <c r="G137" s="41"/>
    </row>
    <row r="138" spans="1:7" ht="17.45" customHeight="1" x14ac:dyDescent="0.35">
      <c r="A138" s="44"/>
      <c r="D138" s="33"/>
      <c r="E138" s="41"/>
      <c r="F138" s="41"/>
      <c r="G138" s="41"/>
    </row>
    <row r="139" spans="1:7" ht="17.45" customHeight="1" x14ac:dyDescent="0.35">
      <c r="A139" s="44"/>
      <c r="D139" s="33"/>
      <c r="E139" s="41"/>
      <c r="F139" s="41"/>
      <c r="G139" s="41"/>
    </row>
    <row r="140" spans="1:7" ht="17.45" customHeight="1" x14ac:dyDescent="0.35">
      <c r="A140" s="44"/>
      <c r="D140" s="33"/>
      <c r="E140" s="41"/>
      <c r="F140" s="41"/>
      <c r="G140" s="41"/>
    </row>
    <row r="141" spans="1:7" ht="17.45" customHeight="1" x14ac:dyDescent="0.35">
      <c r="A141" s="44"/>
      <c r="D141" s="33"/>
      <c r="E141" s="41"/>
      <c r="F141" s="41"/>
      <c r="G141" s="41"/>
    </row>
    <row r="145" spans="1:7" ht="17.45" customHeight="1" x14ac:dyDescent="0.35">
      <c r="A145" s="33"/>
      <c r="B145" s="214" t="s">
        <v>0</v>
      </c>
      <c r="C145" s="214"/>
      <c r="D145" s="214"/>
      <c r="E145" s="214"/>
      <c r="F145" s="214"/>
      <c r="G145" s="214"/>
    </row>
    <row r="146" spans="1:7" ht="17.45" customHeight="1" x14ac:dyDescent="0.35">
      <c r="B146" s="214" t="str">
        <f>CONCATENATE("รายชื่อนักเรียน  ",'สรุปจำนวน-นร.'!$B$2," ชั้นมัธยมศึกษาปีที่ 4/4 (ทวิศึกษาและศิลป์-กีฬา)")</f>
        <v>รายชื่อนักเรียน  ภาคเรียนที่ 1 ปีการศึกษา 2569 ชั้นมัธยมศึกษาปีที่ 4/4 (ทวิศึกษาและศิลป์-กีฬา)</v>
      </c>
      <c r="C146" s="214"/>
      <c r="D146" s="214"/>
      <c r="E146" s="214"/>
      <c r="F146" s="214"/>
      <c r="G146" s="214"/>
    </row>
    <row r="147" spans="1:7" ht="17.45" customHeight="1" x14ac:dyDescent="0.35">
      <c r="B147" s="214" t="str">
        <f>"ครูที่ปรึกษา : "&amp;ครูที่ปรึกษา!$D$40</f>
        <v>ครูที่ปรึกษา : 1. นายวุฒิชัย  คำสมหมาย  2.  นางณัฏฐิรา  คำสมหมาย</v>
      </c>
      <c r="C147" s="214"/>
      <c r="D147" s="214"/>
      <c r="E147" s="214"/>
      <c r="F147" s="214"/>
      <c r="G147" s="214"/>
    </row>
    <row r="148" spans="1:7" s="41" customFormat="1" ht="17.45" customHeight="1" x14ac:dyDescent="0.35">
      <c r="B148" s="209" t="str" cm="1">
        <f t="array" ref="B148">"ชาย  " &amp; SUM(COUNTIF(C150:C192,{"นาย","เด็กชาย"}&amp;"*")) &amp; "  คน     หญิง  " &amp; SUM(COUNTIF(C150:C192,{"นางสาว","เด็กหญิง"}&amp;"*")) &amp; "  คน     รวม  " &amp; COUNTA(C150:C192) &amp; "  คน"</f>
        <v>ชาย  23  คน     หญิง  5  คน     รวม  28  คน</v>
      </c>
      <c r="C148" s="209"/>
      <c r="D148" s="209"/>
      <c r="E148" s="209"/>
      <c r="F148" s="209"/>
      <c r="G148" s="209"/>
    </row>
    <row r="149" spans="1:7" s="56" customFormat="1" ht="17.45" customHeight="1" x14ac:dyDescent="0.35">
      <c r="A149" s="46" t="s">
        <v>1</v>
      </c>
      <c r="B149" s="46" t="s">
        <v>2</v>
      </c>
      <c r="C149" s="59" t="s">
        <v>35</v>
      </c>
      <c r="D149" s="59"/>
      <c r="E149" s="60"/>
      <c r="F149" s="60"/>
      <c r="G149" s="60"/>
    </row>
    <row r="150" spans="1:7" ht="17.45" customHeight="1" x14ac:dyDescent="0.35">
      <c r="A150" s="46">
        <v>1</v>
      </c>
      <c r="B150" s="59">
        <v>18762</v>
      </c>
      <c r="C150" s="158" t="s">
        <v>1440</v>
      </c>
      <c r="D150" s="59"/>
      <c r="E150" s="60"/>
      <c r="F150" s="60"/>
      <c r="G150" s="60"/>
    </row>
    <row r="151" spans="1:7" s="41" customFormat="1" ht="17.45" customHeight="1" x14ac:dyDescent="0.35">
      <c r="A151" s="46">
        <v>2</v>
      </c>
      <c r="B151" s="59">
        <v>19535</v>
      </c>
      <c r="C151" s="158" t="s">
        <v>1437</v>
      </c>
      <c r="D151" s="59"/>
      <c r="E151" s="60"/>
      <c r="F151" s="60"/>
      <c r="G151" s="60"/>
    </row>
    <row r="152" spans="1:7" s="56" customFormat="1" ht="17.45" customHeight="1" x14ac:dyDescent="0.35">
      <c r="A152" s="46">
        <v>3</v>
      </c>
      <c r="B152" s="59">
        <v>19601</v>
      </c>
      <c r="C152" s="158" t="s">
        <v>1430</v>
      </c>
      <c r="D152" s="42"/>
      <c r="E152" s="39"/>
      <c r="F152" s="39"/>
      <c r="G152" s="39"/>
    </row>
    <row r="153" spans="1:7" s="56" customFormat="1" ht="17.45" customHeight="1" x14ac:dyDescent="0.35">
      <c r="A153" s="46">
        <v>4</v>
      </c>
      <c r="B153" s="59">
        <v>19603</v>
      </c>
      <c r="C153" s="160" t="s">
        <v>1441</v>
      </c>
      <c r="D153" s="57"/>
      <c r="E153" s="58"/>
      <c r="F153" s="58"/>
      <c r="G153" s="58"/>
    </row>
    <row r="154" spans="1:7" ht="17.45" customHeight="1" x14ac:dyDescent="0.35">
      <c r="A154" s="46">
        <v>5</v>
      </c>
      <c r="B154" s="59">
        <v>19604</v>
      </c>
      <c r="C154" s="158" t="s">
        <v>1431</v>
      </c>
      <c r="D154" s="59"/>
      <c r="E154" s="60"/>
      <c r="F154" s="60"/>
      <c r="G154" s="60"/>
    </row>
    <row r="155" spans="1:7" ht="17.45" customHeight="1" x14ac:dyDescent="0.35">
      <c r="A155" s="46">
        <v>6</v>
      </c>
      <c r="B155" s="59">
        <v>19608</v>
      </c>
      <c r="C155" s="79" t="s">
        <v>1432</v>
      </c>
      <c r="D155" s="42"/>
      <c r="E155" s="39"/>
      <c r="F155" s="39"/>
      <c r="G155" s="39"/>
    </row>
    <row r="156" spans="1:7" ht="17.45" customHeight="1" x14ac:dyDescent="0.35">
      <c r="A156" s="46">
        <v>7</v>
      </c>
      <c r="B156" s="59">
        <v>19610</v>
      </c>
      <c r="C156" s="158" t="s">
        <v>1442</v>
      </c>
      <c r="D156" s="57"/>
      <c r="E156" s="58"/>
      <c r="F156" s="58"/>
      <c r="G156" s="58"/>
    </row>
    <row r="157" spans="1:7" ht="17.45" customHeight="1" x14ac:dyDescent="0.35">
      <c r="A157" s="46">
        <v>8</v>
      </c>
      <c r="B157" s="59">
        <v>19612</v>
      </c>
      <c r="C157" s="158" t="s">
        <v>1443</v>
      </c>
      <c r="D157" s="57"/>
      <c r="E157" s="58"/>
      <c r="F157" s="58"/>
      <c r="G157" s="58"/>
    </row>
    <row r="158" spans="1:7" ht="17.45" customHeight="1" x14ac:dyDescent="0.35">
      <c r="A158" s="46">
        <v>9</v>
      </c>
      <c r="B158" s="59">
        <v>19619</v>
      </c>
      <c r="C158" s="158" t="s">
        <v>1436</v>
      </c>
      <c r="D158" s="59"/>
      <c r="E158" s="60"/>
      <c r="F158" s="60"/>
      <c r="G158" s="60"/>
    </row>
    <row r="159" spans="1:7" ht="17.45" customHeight="1" x14ac:dyDescent="0.35">
      <c r="A159" s="46">
        <v>10</v>
      </c>
      <c r="B159" s="59">
        <v>19620</v>
      </c>
      <c r="C159" s="158" t="s">
        <v>1438</v>
      </c>
      <c r="D159" s="59"/>
      <c r="E159" s="60"/>
      <c r="F159" s="60"/>
      <c r="G159" s="60"/>
    </row>
    <row r="160" spans="1:7" ht="17.45" customHeight="1" x14ac:dyDescent="0.35">
      <c r="A160" s="46">
        <v>11</v>
      </c>
      <c r="B160" s="59">
        <v>19656</v>
      </c>
      <c r="C160" s="156" t="s">
        <v>1439</v>
      </c>
      <c r="D160" s="59"/>
      <c r="E160" s="60"/>
      <c r="F160" s="60"/>
      <c r="G160" s="60"/>
    </row>
    <row r="161" spans="1:10" ht="17.45" customHeight="1" x14ac:dyDescent="0.35">
      <c r="A161" s="37">
        <v>12</v>
      </c>
      <c r="B161" s="59">
        <v>19673</v>
      </c>
      <c r="C161" s="158" t="s">
        <v>1444</v>
      </c>
      <c r="D161" s="59"/>
      <c r="E161" s="60"/>
      <c r="F161" s="60"/>
      <c r="G161" s="60"/>
    </row>
    <row r="162" spans="1:10" ht="17.45" customHeight="1" x14ac:dyDescent="0.35">
      <c r="A162" s="37">
        <v>13</v>
      </c>
      <c r="B162" s="59">
        <v>19677</v>
      </c>
      <c r="C162" s="39" t="s">
        <v>1445</v>
      </c>
      <c r="D162" s="59"/>
      <c r="E162" s="60"/>
      <c r="F162" s="60"/>
      <c r="G162" s="60"/>
    </row>
    <row r="163" spans="1:10" ht="17.45" customHeight="1" x14ac:dyDescent="0.35">
      <c r="A163" s="46">
        <v>14</v>
      </c>
      <c r="B163" s="59">
        <v>19703</v>
      </c>
      <c r="C163" s="158" t="s">
        <v>1433</v>
      </c>
      <c r="D163" s="59"/>
      <c r="E163" s="60"/>
      <c r="F163" s="60"/>
      <c r="G163" s="60"/>
    </row>
    <row r="164" spans="1:10" s="56" customFormat="1" ht="17.45" customHeight="1" x14ac:dyDescent="0.35">
      <c r="A164" s="46">
        <v>15</v>
      </c>
      <c r="B164" s="59">
        <v>19714</v>
      </c>
      <c r="C164" s="158" t="s">
        <v>1446</v>
      </c>
      <c r="D164" s="59"/>
      <c r="E164" s="60"/>
      <c r="F164" s="60"/>
      <c r="G164" s="60"/>
    </row>
    <row r="165" spans="1:10" s="41" customFormat="1" ht="17.45" customHeight="1" x14ac:dyDescent="0.35">
      <c r="A165" s="37">
        <v>16</v>
      </c>
      <c r="B165" s="59">
        <v>19739</v>
      </c>
      <c r="C165" s="158" t="s">
        <v>1447</v>
      </c>
      <c r="D165" s="42"/>
      <c r="E165" s="39"/>
      <c r="F165" s="39"/>
      <c r="G165" s="39"/>
    </row>
    <row r="166" spans="1:10" s="56" customFormat="1" ht="17.45" customHeight="1" x14ac:dyDescent="0.35">
      <c r="A166" s="46">
        <v>17</v>
      </c>
      <c r="B166" s="59">
        <v>19769</v>
      </c>
      <c r="C166" s="158" t="s">
        <v>1448</v>
      </c>
      <c r="D166" s="59"/>
      <c r="E166" s="60"/>
      <c r="F166" s="60"/>
      <c r="G166" s="60"/>
    </row>
    <row r="167" spans="1:10" ht="17.45" customHeight="1" x14ac:dyDescent="0.35">
      <c r="A167" s="46">
        <v>18</v>
      </c>
      <c r="B167" s="59">
        <v>19787</v>
      </c>
      <c r="C167" s="158" t="s">
        <v>1449</v>
      </c>
      <c r="D167" s="59"/>
      <c r="E167" s="60"/>
      <c r="F167" s="60"/>
      <c r="G167" s="60"/>
    </row>
    <row r="168" spans="1:10" ht="17.45" customHeight="1" x14ac:dyDescent="0.35">
      <c r="A168" s="46">
        <v>19</v>
      </c>
      <c r="B168" s="59">
        <v>20010</v>
      </c>
      <c r="C168" s="158" t="s">
        <v>1450</v>
      </c>
      <c r="D168" s="57"/>
      <c r="E168" s="58"/>
      <c r="F168" s="58"/>
      <c r="G168" s="58"/>
    </row>
    <row r="169" spans="1:10" ht="17.45" customHeight="1" x14ac:dyDescent="0.35">
      <c r="A169" s="46">
        <v>20</v>
      </c>
      <c r="B169" s="59">
        <v>20441</v>
      </c>
      <c r="C169" s="158" t="s">
        <v>1434</v>
      </c>
      <c r="D169" s="42"/>
      <c r="E169" s="39"/>
      <c r="F169" s="51"/>
      <c r="G169" s="39"/>
    </row>
    <row r="170" spans="1:10" ht="17.45" customHeight="1" x14ac:dyDescent="0.35">
      <c r="A170" s="46">
        <v>21</v>
      </c>
      <c r="B170" s="59">
        <v>20888</v>
      </c>
      <c r="C170" s="60" t="s">
        <v>1451</v>
      </c>
      <c r="D170" s="57"/>
      <c r="E170" s="58"/>
      <c r="F170" s="58"/>
      <c r="G170" s="58"/>
    </row>
    <row r="171" spans="1:10" s="41" customFormat="1" ht="17.45" customHeight="1" x14ac:dyDescent="0.35">
      <c r="A171" s="46">
        <v>22</v>
      </c>
      <c r="B171" s="59">
        <v>21213</v>
      </c>
      <c r="C171" s="60" t="s">
        <v>1452</v>
      </c>
      <c r="D171" s="42"/>
      <c r="E171" s="39"/>
      <c r="F171" s="39"/>
      <c r="G171" s="39"/>
    </row>
    <row r="172" spans="1:10" ht="17.45" customHeight="1" x14ac:dyDescent="0.35">
      <c r="A172" s="46">
        <v>23</v>
      </c>
      <c r="B172" s="59">
        <v>21214</v>
      </c>
      <c r="C172" s="60" t="s">
        <v>1453</v>
      </c>
      <c r="D172" s="42"/>
      <c r="E172" s="39"/>
      <c r="F172" s="39"/>
      <c r="G172" s="39"/>
    </row>
    <row r="173" spans="1:10" s="56" customFormat="1" ht="17.45" customHeight="1" x14ac:dyDescent="0.35">
      <c r="A173" s="37">
        <v>24</v>
      </c>
      <c r="B173" s="59">
        <v>21215</v>
      </c>
      <c r="C173" s="60" t="s">
        <v>1455</v>
      </c>
      <c r="D173" s="42"/>
      <c r="E173" s="39"/>
      <c r="F173" s="39"/>
      <c r="G173" s="39"/>
      <c r="H173" s="32"/>
      <c r="I173" s="32"/>
      <c r="J173" s="32"/>
    </row>
    <row r="174" spans="1:10" ht="17.45" customHeight="1" x14ac:dyDescent="0.35">
      <c r="A174" s="46">
        <v>25</v>
      </c>
      <c r="B174" s="59">
        <v>21216</v>
      </c>
      <c r="C174" s="60" t="s">
        <v>1456</v>
      </c>
      <c r="D174" s="42"/>
      <c r="E174" s="39"/>
      <c r="F174" s="39"/>
      <c r="G174" s="39"/>
    </row>
    <row r="175" spans="1:10" ht="17.45" customHeight="1" x14ac:dyDescent="0.35">
      <c r="A175" s="37">
        <v>26</v>
      </c>
      <c r="B175" s="59">
        <v>21217</v>
      </c>
      <c r="C175" s="158" t="s">
        <v>1435</v>
      </c>
      <c r="D175" s="42"/>
      <c r="E175" s="39"/>
      <c r="F175" s="39"/>
      <c r="G175" s="39"/>
    </row>
    <row r="176" spans="1:10" ht="17.45" customHeight="1" x14ac:dyDescent="0.35">
      <c r="A176" s="46">
        <v>27</v>
      </c>
      <c r="B176" s="59">
        <v>21218</v>
      </c>
      <c r="C176" s="60" t="s">
        <v>1454</v>
      </c>
      <c r="D176" s="42"/>
      <c r="E176" s="39"/>
      <c r="F176" s="39"/>
      <c r="G176" s="39"/>
    </row>
    <row r="177" spans="1:7" ht="17.45" customHeight="1" x14ac:dyDescent="0.35">
      <c r="A177" s="37">
        <v>28</v>
      </c>
      <c r="B177" s="59">
        <v>21219</v>
      </c>
      <c r="C177" s="60" t="s">
        <v>1457</v>
      </c>
      <c r="D177" s="42"/>
      <c r="E177" s="39"/>
      <c r="F177" s="39"/>
      <c r="G177" s="39"/>
    </row>
    <row r="178" spans="1:7" ht="17.45" customHeight="1" x14ac:dyDescent="0.35">
      <c r="A178" s="44"/>
      <c r="D178" s="33"/>
      <c r="E178" s="41"/>
      <c r="F178" s="41"/>
      <c r="G178" s="41"/>
    </row>
    <row r="179" spans="1:7" ht="17.45" customHeight="1" x14ac:dyDescent="0.35">
      <c r="A179" s="44"/>
      <c r="D179" s="33"/>
      <c r="E179" s="41"/>
      <c r="F179" s="41"/>
      <c r="G179" s="41"/>
    </row>
    <row r="180" spans="1:7" ht="17.45" customHeight="1" x14ac:dyDescent="0.35">
      <c r="A180" s="44"/>
      <c r="B180" s="54"/>
      <c r="D180" s="33"/>
      <c r="E180" s="41"/>
      <c r="F180" s="41"/>
      <c r="G180" s="41"/>
    </row>
    <row r="181" spans="1:7" ht="17.45" customHeight="1" x14ac:dyDescent="0.35">
      <c r="A181" s="44"/>
      <c r="D181" s="33"/>
      <c r="E181" s="41"/>
      <c r="F181" s="41"/>
      <c r="G181" s="41"/>
    </row>
    <row r="182" spans="1:7" ht="17.45" customHeight="1" x14ac:dyDescent="0.35">
      <c r="A182" s="44"/>
      <c r="D182" s="33"/>
      <c r="E182" s="41"/>
      <c r="F182" s="41"/>
      <c r="G182" s="41"/>
    </row>
    <row r="183" spans="1:7" ht="17.45" customHeight="1" x14ac:dyDescent="0.35">
      <c r="A183" s="44"/>
      <c r="D183" s="33"/>
      <c r="E183" s="41"/>
      <c r="F183" s="41"/>
      <c r="G183" s="41"/>
    </row>
    <row r="184" spans="1:7" ht="17.45" customHeight="1" x14ac:dyDescent="0.35">
      <c r="A184" s="44"/>
      <c r="D184" s="33"/>
      <c r="E184" s="41"/>
      <c r="F184" s="41"/>
      <c r="G184" s="41"/>
    </row>
    <row r="185" spans="1:7" ht="17.45" customHeight="1" x14ac:dyDescent="0.35">
      <c r="A185" s="44"/>
      <c r="D185" s="33"/>
      <c r="E185" s="41"/>
      <c r="F185" s="41"/>
      <c r="G185" s="41"/>
    </row>
    <row r="186" spans="1:7" ht="17.45" customHeight="1" x14ac:dyDescent="0.35">
      <c r="A186" s="44"/>
      <c r="D186" s="33"/>
      <c r="E186" s="41"/>
      <c r="F186" s="41"/>
      <c r="G186" s="41"/>
    </row>
    <row r="187" spans="1:7" ht="17.45" customHeight="1" x14ac:dyDescent="0.35">
      <c r="A187" s="44"/>
      <c r="B187" s="54"/>
      <c r="D187" s="33"/>
      <c r="E187" s="41"/>
      <c r="F187" s="41"/>
      <c r="G187" s="41"/>
    </row>
    <row r="188" spans="1:7" ht="17.45" customHeight="1" x14ac:dyDescent="0.35">
      <c r="A188" s="44"/>
      <c r="B188" s="54"/>
      <c r="D188" s="33"/>
      <c r="E188" s="41"/>
      <c r="F188" s="41"/>
      <c r="G188" s="41"/>
    </row>
    <row r="193" spans="1:7" s="56" customFormat="1" ht="17.45" customHeight="1" x14ac:dyDescent="0.35">
      <c r="B193" s="214" t="s">
        <v>0</v>
      </c>
      <c r="C193" s="214"/>
      <c r="D193" s="214"/>
      <c r="E193" s="214"/>
      <c r="F193" s="214"/>
      <c r="G193" s="214"/>
    </row>
    <row r="194" spans="1:7" s="56" customFormat="1" ht="17.45" customHeight="1" x14ac:dyDescent="0.35">
      <c r="B194" s="214" t="str">
        <f>CONCATENATE("รายชื่อนักเรียน  ",'สรุปจำนวน-นร.'!$B$2," ชั้นมัธยมศึกษาปีที่ 4/5 (สายศิลป์-ภาษา)")</f>
        <v>รายชื่อนักเรียน  ภาคเรียนที่ 1 ปีการศึกษา 2569 ชั้นมัธยมศึกษาปีที่ 4/5 (สายศิลป์-ภาษา)</v>
      </c>
      <c r="C194" s="214"/>
      <c r="D194" s="214"/>
      <c r="E194" s="214"/>
      <c r="F194" s="214"/>
      <c r="G194" s="214"/>
    </row>
    <row r="195" spans="1:7" s="56" customFormat="1" ht="17.45" customHeight="1" x14ac:dyDescent="0.35">
      <c r="B195" s="214" t="str">
        <f>"ครูที่ปรึกษา : "&amp;ครูที่ปรึกษา!$D$41</f>
        <v>ครูที่ปรึกษา : 1. นายณภัทร ดลเอี่ยม 2. นางสาวเมทิชา  สำราญเรียบ</v>
      </c>
      <c r="C195" s="214"/>
      <c r="D195" s="214"/>
      <c r="E195" s="214"/>
      <c r="F195" s="214"/>
      <c r="G195" s="214"/>
    </row>
    <row r="196" spans="1:7" ht="17.45" customHeight="1" x14ac:dyDescent="0.35">
      <c r="B196" s="209" t="str" cm="1">
        <f t="array" ref="B196">"ชาย  " &amp; SUM(COUNTIF(C198:C240,{"นาย","เด็กชาย"}&amp;"*")) &amp; "  คน     หญิง  " &amp; SUM(COUNTIF(C198:C240,{"นางสาว","เด็กหญิง"}&amp;"*")) &amp; "  คน     รวม  " &amp; COUNTA(C198:C240) &amp; "  คน"</f>
        <v>ชาย  5  คน     หญิง  21  คน     รวม  26  คน</v>
      </c>
      <c r="C196" s="209"/>
      <c r="D196" s="209"/>
      <c r="E196" s="209"/>
      <c r="F196" s="209"/>
      <c r="G196" s="209"/>
    </row>
    <row r="197" spans="1:7" ht="17.45" customHeight="1" x14ac:dyDescent="0.35">
      <c r="A197" s="46" t="s">
        <v>1</v>
      </c>
      <c r="B197" s="46" t="s">
        <v>2</v>
      </c>
      <c r="C197" s="59" t="s">
        <v>35</v>
      </c>
      <c r="D197" s="59"/>
      <c r="E197" s="60"/>
      <c r="F197" s="60"/>
      <c r="G197" s="60"/>
    </row>
    <row r="198" spans="1:7" ht="17.45" customHeight="1" x14ac:dyDescent="0.35">
      <c r="A198" s="37">
        <v>1</v>
      </c>
      <c r="B198" s="57">
        <v>19121</v>
      </c>
      <c r="C198" s="58" t="s">
        <v>1030</v>
      </c>
      <c r="D198" s="57"/>
      <c r="E198" s="58"/>
      <c r="F198" s="58"/>
      <c r="G198" s="58"/>
    </row>
    <row r="199" spans="1:7" s="56" customFormat="1" ht="17.45" customHeight="1" x14ac:dyDescent="0.35">
      <c r="A199" s="37">
        <v>2</v>
      </c>
      <c r="B199" s="57">
        <v>19207</v>
      </c>
      <c r="C199" s="118" t="s">
        <v>932</v>
      </c>
      <c r="D199" s="57"/>
      <c r="E199" s="58"/>
      <c r="F199" s="58"/>
      <c r="G199" s="58"/>
    </row>
    <row r="200" spans="1:7" ht="17.45" customHeight="1" x14ac:dyDescent="0.35">
      <c r="A200" s="37">
        <v>3</v>
      </c>
      <c r="B200" s="57">
        <v>19344</v>
      </c>
      <c r="C200" s="118" t="s">
        <v>956</v>
      </c>
      <c r="D200" s="57"/>
      <c r="E200" s="58"/>
      <c r="F200" s="58"/>
      <c r="G200" s="58"/>
    </row>
    <row r="201" spans="1:7" ht="17.45" customHeight="1" x14ac:dyDescent="0.35">
      <c r="A201" s="37">
        <v>4</v>
      </c>
      <c r="B201" s="57">
        <v>19441</v>
      </c>
      <c r="C201" s="118" t="s">
        <v>959</v>
      </c>
      <c r="D201" s="59"/>
      <c r="E201" s="60"/>
      <c r="F201" s="60"/>
      <c r="G201" s="60"/>
    </row>
    <row r="202" spans="1:7" s="56" customFormat="1" ht="17.45" customHeight="1" x14ac:dyDescent="0.35">
      <c r="A202" s="37">
        <v>5</v>
      </c>
      <c r="B202" s="57">
        <v>19491</v>
      </c>
      <c r="C202" s="118" t="s">
        <v>962</v>
      </c>
      <c r="D202" s="57"/>
      <c r="E202" s="58"/>
      <c r="F202" s="58"/>
      <c r="G202" s="58"/>
    </row>
    <row r="203" spans="1:7" ht="17.45" customHeight="1" x14ac:dyDescent="0.35">
      <c r="A203" s="37">
        <v>6</v>
      </c>
      <c r="B203" s="59">
        <v>19526</v>
      </c>
      <c r="C203" s="60" t="s">
        <v>1458</v>
      </c>
      <c r="D203" s="59"/>
      <c r="E203" s="60"/>
      <c r="F203" s="60"/>
      <c r="G203" s="60"/>
    </row>
    <row r="204" spans="1:7" ht="17.45" customHeight="1" x14ac:dyDescent="0.35">
      <c r="A204" s="37">
        <v>7</v>
      </c>
      <c r="B204" s="59">
        <v>19533</v>
      </c>
      <c r="C204" s="39" t="s">
        <v>1459</v>
      </c>
      <c r="D204" s="59"/>
      <c r="E204" s="60"/>
      <c r="F204" s="60"/>
      <c r="G204" s="60"/>
    </row>
    <row r="205" spans="1:7" ht="17.45" customHeight="1" x14ac:dyDescent="0.35">
      <c r="A205" s="37">
        <v>8</v>
      </c>
      <c r="B205" s="59">
        <v>19534</v>
      </c>
      <c r="C205" s="39" t="s">
        <v>1460</v>
      </c>
      <c r="D205" s="59"/>
      <c r="E205" s="60"/>
      <c r="F205" s="60"/>
      <c r="G205" s="60"/>
    </row>
    <row r="206" spans="1:7" ht="17.45" customHeight="1" x14ac:dyDescent="0.35">
      <c r="A206" s="37">
        <v>9</v>
      </c>
      <c r="B206" s="59">
        <v>19547</v>
      </c>
      <c r="C206" s="156" t="s">
        <v>1461</v>
      </c>
      <c r="D206" s="59"/>
      <c r="E206" s="60"/>
      <c r="F206" s="60"/>
      <c r="G206" s="60"/>
    </row>
    <row r="207" spans="1:7" ht="17.45" customHeight="1" x14ac:dyDescent="0.35">
      <c r="A207" s="37">
        <v>10</v>
      </c>
      <c r="B207" s="59">
        <v>19552</v>
      </c>
      <c r="C207" s="156" t="s">
        <v>1462</v>
      </c>
      <c r="D207" s="59"/>
      <c r="E207" s="60"/>
      <c r="F207" s="60"/>
      <c r="G207" s="60"/>
    </row>
    <row r="208" spans="1:7" s="56" customFormat="1" ht="17.45" customHeight="1" x14ac:dyDescent="0.35">
      <c r="A208" s="37">
        <v>11</v>
      </c>
      <c r="B208" s="59">
        <v>19554</v>
      </c>
      <c r="C208" s="156" t="s">
        <v>1463</v>
      </c>
      <c r="D208" s="59"/>
      <c r="E208" s="60"/>
      <c r="F208" s="60"/>
      <c r="G208" s="60"/>
    </row>
    <row r="209" spans="1:10" s="56" customFormat="1" ht="17.45" customHeight="1" x14ac:dyDescent="0.35">
      <c r="A209" s="37">
        <v>12</v>
      </c>
      <c r="B209" s="59">
        <v>19555</v>
      </c>
      <c r="C209" s="156" t="s">
        <v>1464</v>
      </c>
      <c r="D209" s="57"/>
      <c r="E209" s="58"/>
      <c r="F209" s="58"/>
      <c r="G209" s="58"/>
    </row>
    <row r="210" spans="1:10" ht="17.45" customHeight="1" x14ac:dyDescent="0.35">
      <c r="A210" s="37">
        <v>13</v>
      </c>
      <c r="B210" s="59">
        <v>19616</v>
      </c>
      <c r="C210" s="156" t="s">
        <v>1465</v>
      </c>
      <c r="D210" s="59"/>
      <c r="E210" s="60"/>
      <c r="F210" s="60"/>
      <c r="G210" s="60"/>
    </row>
    <row r="211" spans="1:10" ht="17.45" customHeight="1" x14ac:dyDescent="0.35">
      <c r="A211" s="37">
        <v>14</v>
      </c>
      <c r="B211" s="59">
        <v>19685</v>
      </c>
      <c r="C211" s="39" t="s">
        <v>1466</v>
      </c>
      <c r="D211" s="42"/>
      <c r="E211" s="39"/>
      <c r="F211" s="39"/>
      <c r="G211" s="39"/>
    </row>
    <row r="212" spans="1:10" ht="17.45" customHeight="1" x14ac:dyDescent="0.35">
      <c r="A212" s="37">
        <v>15</v>
      </c>
      <c r="B212" s="59">
        <v>19695</v>
      </c>
      <c r="C212" s="60" t="s">
        <v>1467</v>
      </c>
      <c r="D212" s="42"/>
      <c r="E212" s="39"/>
      <c r="F212" s="39"/>
      <c r="G212" s="39"/>
    </row>
    <row r="213" spans="1:10" ht="17.45" customHeight="1" x14ac:dyDescent="0.35">
      <c r="A213" s="37">
        <v>16</v>
      </c>
      <c r="B213" s="59">
        <v>19729</v>
      </c>
      <c r="C213" s="60" t="s">
        <v>1468</v>
      </c>
      <c r="D213" s="42"/>
      <c r="E213" s="39"/>
      <c r="F213" s="39"/>
      <c r="G213" s="39"/>
    </row>
    <row r="214" spans="1:10" ht="17.45" customHeight="1" x14ac:dyDescent="0.35">
      <c r="A214" s="37">
        <v>17</v>
      </c>
      <c r="B214" s="59">
        <v>19730</v>
      </c>
      <c r="C214" s="39" t="s">
        <v>1469</v>
      </c>
      <c r="D214" s="42"/>
      <c r="E214" s="39"/>
      <c r="F214" s="39"/>
      <c r="G214" s="39"/>
    </row>
    <row r="215" spans="1:10" ht="17.45" customHeight="1" x14ac:dyDescent="0.35">
      <c r="A215" s="37">
        <v>18</v>
      </c>
      <c r="B215" s="81">
        <v>20824</v>
      </c>
      <c r="C215" s="118" t="s">
        <v>903</v>
      </c>
      <c r="D215" s="42"/>
      <c r="E215" s="39"/>
      <c r="F215" s="39"/>
      <c r="G215" s="39"/>
    </row>
    <row r="216" spans="1:10" ht="17.45" customHeight="1" x14ac:dyDescent="0.35">
      <c r="A216" s="37">
        <v>19</v>
      </c>
      <c r="B216" s="81">
        <v>20853</v>
      </c>
      <c r="C216" s="118" t="s">
        <v>973</v>
      </c>
      <c r="D216" s="42"/>
      <c r="E216" s="39"/>
      <c r="F216" s="39"/>
      <c r="G216" s="39"/>
    </row>
    <row r="217" spans="1:10" ht="17.45" customHeight="1" x14ac:dyDescent="0.35">
      <c r="A217" s="37">
        <v>20</v>
      </c>
      <c r="B217" s="81">
        <v>20854</v>
      </c>
      <c r="C217" s="118" t="s">
        <v>967</v>
      </c>
      <c r="D217" s="42"/>
      <c r="E217" s="39"/>
      <c r="F217" s="51"/>
      <c r="G217" s="39"/>
    </row>
    <row r="218" spans="1:10" s="56" customFormat="1" ht="17.45" customHeight="1" x14ac:dyDescent="0.35">
      <c r="A218" s="37">
        <v>21</v>
      </c>
      <c r="B218" s="59">
        <v>20876</v>
      </c>
      <c r="C218" s="39" t="s">
        <v>1470</v>
      </c>
      <c r="D218" s="42"/>
      <c r="E218" s="39"/>
      <c r="F218" s="39"/>
      <c r="G218" s="39"/>
      <c r="H218" s="32"/>
      <c r="I218" s="32"/>
      <c r="J218" s="32"/>
    </row>
    <row r="219" spans="1:10" ht="17.45" customHeight="1" x14ac:dyDescent="0.35">
      <c r="A219" s="37">
        <v>22</v>
      </c>
      <c r="B219" s="57">
        <v>20921</v>
      </c>
      <c r="C219" s="58" t="s">
        <v>1071</v>
      </c>
      <c r="D219" s="42"/>
      <c r="E219" s="39"/>
      <c r="F219" s="39"/>
      <c r="G219" s="39"/>
    </row>
    <row r="220" spans="1:10" s="56" customFormat="1" ht="17.45" customHeight="1" x14ac:dyDescent="0.35">
      <c r="A220" s="37">
        <v>23</v>
      </c>
      <c r="B220" s="59">
        <v>21220</v>
      </c>
      <c r="C220" s="39" t="s">
        <v>1471</v>
      </c>
      <c r="D220" s="42"/>
      <c r="E220" s="39"/>
      <c r="F220" s="39"/>
      <c r="G220" s="39"/>
      <c r="H220" s="32"/>
      <c r="I220" s="32"/>
      <c r="J220" s="32"/>
    </row>
    <row r="221" spans="1:10" ht="17.45" customHeight="1" x14ac:dyDescent="0.35">
      <c r="A221" s="37">
        <v>24</v>
      </c>
      <c r="B221" s="59">
        <v>21221</v>
      </c>
      <c r="C221" s="60" t="s">
        <v>1472</v>
      </c>
      <c r="D221" s="42"/>
      <c r="E221" s="39"/>
      <c r="F221" s="39"/>
      <c r="G221" s="39"/>
    </row>
    <row r="222" spans="1:10" ht="17.45" customHeight="1" x14ac:dyDescent="0.35">
      <c r="A222" s="37">
        <v>25</v>
      </c>
      <c r="B222" s="59">
        <v>21222</v>
      </c>
      <c r="C222" s="60" t="s">
        <v>1474</v>
      </c>
      <c r="D222" s="42"/>
      <c r="E222" s="39"/>
      <c r="F222" s="39"/>
      <c r="G222" s="39"/>
    </row>
    <row r="223" spans="1:10" ht="17.45" customHeight="1" x14ac:dyDescent="0.35">
      <c r="A223" s="37">
        <v>26</v>
      </c>
      <c r="B223" s="59">
        <v>21223</v>
      </c>
      <c r="C223" s="60" t="s">
        <v>1473</v>
      </c>
      <c r="D223" s="42"/>
      <c r="E223" s="39"/>
      <c r="F223" s="39"/>
      <c r="G223" s="39"/>
    </row>
    <row r="224" spans="1:10" ht="17.45" customHeight="1" x14ac:dyDescent="0.35">
      <c r="A224" s="44"/>
      <c r="D224" s="33"/>
      <c r="E224" s="41"/>
      <c r="F224" s="41"/>
      <c r="G224" s="41"/>
    </row>
    <row r="225" spans="1:7" ht="17.45" customHeight="1" x14ac:dyDescent="0.35">
      <c r="A225" s="44"/>
      <c r="D225" s="33"/>
      <c r="E225" s="41"/>
      <c r="F225" s="41"/>
      <c r="G225" s="41"/>
    </row>
    <row r="226" spans="1:7" ht="17.45" customHeight="1" x14ac:dyDescent="0.35">
      <c r="A226" s="44"/>
      <c r="D226" s="33"/>
      <c r="E226" s="41"/>
      <c r="F226" s="41"/>
      <c r="G226" s="41"/>
    </row>
    <row r="227" spans="1:7" ht="17.45" customHeight="1" x14ac:dyDescent="0.35">
      <c r="A227" s="44"/>
      <c r="D227" s="33"/>
      <c r="E227" s="41"/>
      <c r="F227" s="41"/>
      <c r="G227" s="41"/>
    </row>
    <row r="228" spans="1:7" ht="17.45" customHeight="1" x14ac:dyDescent="0.35">
      <c r="A228" s="44"/>
      <c r="D228" s="33"/>
      <c r="E228" s="41"/>
      <c r="F228" s="41"/>
      <c r="G228" s="41"/>
    </row>
    <row r="229" spans="1:7" ht="17.45" customHeight="1" x14ac:dyDescent="0.35">
      <c r="A229" s="44"/>
      <c r="D229" s="33"/>
      <c r="E229" s="41"/>
      <c r="F229" s="41"/>
      <c r="G229" s="41"/>
    </row>
    <row r="230" spans="1:7" ht="17.45" customHeight="1" x14ac:dyDescent="0.35">
      <c r="A230" s="44"/>
      <c r="D230" s="33"/>
      <c r="E230" s="41"/>
      <c r="F230" s="41"/>
      <c r="G230" s="41"/>
    </row>
    <row r="231" spans="1:7" ht="17.45" customHeight="1" x14ac:dyDescent="0.35">
      <c r="A231" s="44"/>
      <c r="D231" s="33"/>
      <c r="E231" s="41"/>
      <c r="F231" s="41"/>
      <c r="G231" s="41"/>
    </row>
    <row r="232" spans="1:7" ht="17.45" customHeight="1" x14ac:dyDescent="0.35">
      <c r="A232" s="44"/>
      <c r="D232" s="33"/>
      <c r="E232" s="41"/>
      <c r="F232" s="41"/>
      <c r="G232" s="41"/>
    </row>
    <row r="233" spans="1:7" ht="17.45" customHeight="1" x14ac:dyDescent="0.35">
      <c r="A233" s="44"/>
      <c r="D233" s="33"/>
      <c r="E233" s="41"/>
      <c r="F233" s="41"/>
      <c r="G233" s="41"/>
    </row>
    <row r="234" spans="1:7" ht="17.45" customHeight="1" x14ac:dyDescent="0.35">
      <c r="A234" s="44"/>
      <c r="B234" s="54"/>
      <c r="D234" s="33"/>
      <c r="E234" s="41"/>
      <c r="F234" s="41"/>
      <c r="G234" s="41"/>
    </row>
    <row r="235" spans="1:7" ht="17.45" customHeight="1" x14ac:dyDescent="0.35">
      <c r="A235" s="44"/>
      <c r="B235" s="54"/>
      <c r="D235" s="33"/>
      <c r="E235" s="41"/>
      <c r="F235" s="41"/>
      <c r="G235" s="41"/>
    </row>
    <row r="240" spans="1:7" ht="17.45" customHeight="1" x14ac:dyDescent="0.35">
      <c r="A240" s="33"/>
    </row>
    <row r="241" spans="1:10" s="56" customFormat="1" ht="17.45" customHeight="1" x14ac:dyDescent="0.35">
      <c r="B241" s="214" t="s">
        <v>0</v>
      </c>
      <c r="C241" s="214"/>
      <c r="D241" s="214"/>
      <c r="E241" s="214"/>
      <c r="F241" s="214"/>
      <c r="G241" s="214"/>
    </row>
    <row r="242" spans="1:10" ht="17.45" customHeight="1" x14ac:dyDescent="0.35">
      <c r="B242" s="214" t="str">
        <f>CONCATENATE("รายชื่อนักเรียน  ",'สรุปจำนวน-นร.'!$B$2," ชั้นมัธยมศึกษาปีที่ 4/6 (ศิลป์ - จีน)")</f>
        <v>รายชื่อนักเรียน  ภาคเรียนที่ 1 ปีการศึกษา 2569 ชั้นมัธยมศึกษาปีที่ 4/6 (ศิลป์ - จีน)</v>
      </c>
      <c r="C242" s="214"/>
      <c r="D242" s="214"/>
      <c r="E242" s="214"/>
      <c r="F242" s="214"/>
      <c r="G242" s="214"/>
      <c r="I242" s="55"/>
      <c r="J242" s="55"/>
    </row>
    <row r="243" spans="1:10" ht="17.45" customHeight="1" x14ac:dyDescent="0.35">
      <c r="B243" s="214" t="str">
        <f>"ครูที่ปรึกษา : "&amp;ครูที่ปรึกษา!$D$42</f>
        <v xml:space="preserve">ครูที่ปรึกษา : </v>
      </c>
      <c r="C243" s="214"/>
      <c r="D243" s="214"/>
      <c r="E243" s="214"/>
      <c r="F243" s="214"/>
      <c r="G243" s="214"/>
      <c r="I243" s="55"/>
      <c r="J243" s="55"/>
    </row>
    <row r="244" spans="1:10" ht="17.45" customHeight="1" x14ac:dyDescent="0.35">
      <c r="B244" s="209" t="str" cm="1">
        <f t="array" ref="B244">"ชาย  " &amp; SUM(COUNTIF(C246:C287,{"นาย","เด็กชาย"}&amp;"*")) &amp; "  คน     หญิง  " &amp; SUM(COUNTIF(C246:C287,{"นางสาว","เด็กหญิง"}&amp;"*")) &amp; "  คน     รวม  " &amp; COUNTA(C246:C287) &amp; "  คน"</f>
        <v>ชาย  0  คน     หญิง  0  คน     รวม  0  คน</v>
      </c>
      <c r="C244" s="209"/>
      <c r="D244" s="209"/>
      <c r="E244" s="209"/>
      <c r="F244" s="209"/>
      <c r="G244" s="209"/>
      <c r="I244" s="55"/>
      <c r="J244" s="55"/>
    </row>
    <row r="245" spans="1:10" ht="17.45" customHeight="1" x14ac:dyDescent="0.35">
      <c r="A245" s="46" t="s">
        <v>1</v>
      </c>
      <c r="B245" s="46" t="s">
        <v>2</v>
      </c>
      <c r="C245" s="59" t="s">
        <v>35</v>
      </c>
      <c r="D245" s="59"/>
      <c r="E245" s="60"/>
      <c r="F245" s="60"/>
      <c r="G245" s="60"/>
      <c r="I245" s="55"/>
      <c r="J245" s="55"/>
    </row>
    <row r="246" spans="1:10" ht="17.45" customHeight="1" x14ac:dyDescent="0.35">
      <c r="A246" s="37">
        <v>1</v>
      </c>
      <c r="B246" s="37"/>
      <c r="C246" s="156"/>
      <c r="D246" s="59"/>
      <c r="E246" s="60"/>
      <c r="F246" s="60"/>
      <c r="G246" s="60"/>
    </row>
    <row r="247" spans="1:10" ht="17.45" customHeight="1" x14ac:dyDescent="0.35">
      <c r="A247" s="37">
        <v>2</v>
      </c>
      <c r="B247" s="34"/>
      <c r="C247" s="158"/>
      <c r="D247" s="57"/>
      <c r="E247" s="58"/>
      <c r="F247" s="58"/>
      <c r="G247" s="58"/>
    </row>
    <row r="248" spans="1:10" ht="17.45" customHeight="1" x14ac:dyDescent="0.35">
      <c r="A248" s="37">
        <v>3</v>
      </c>
      <c r="B248" s="42"/>
      <c r="C248" s="39"/>
      <c r="D248" s="59"/>
      <c r="E248" s="60"/>
      <c r="F248" s="60"/>
      <c r="G248" s="60"/>
    </row>
    <row r="249" spans="1:10" ht="17.45" customHeight="1" x14ac:dyDescent="0.35">
      <c r="A249" s="37">
        <v>4</v>
      </c>
      <c r="B249" s="37"/>
      <c r="C249" s="156"/>
      <c r="D249" s="59"/>
      <c r="E249" s="60"/>
      <c r="F249" s="60"/>
      <c r="G249" s="60"/>
    </row>
    <row r="250" spans="1:10" ht="17.45" customHeight="1" x14ac:dyDescent="0.35">
      <c r="A250" s="37">
        <v>5</v>
      </c>
      <c r="B250" s="59"/>
      <c r="C250" s="60"/>
      <c r="D250" s="59"/>
      <c r="E250" s="60"/>
      <c r="F250" s="60"/>
      <c r="G250" s="60"/>
    </row>
    <row r="251" spans="1:10" ht="17.45" customHeight="1" x14ac:dyDescent="0.35">
      <c r="A251" s="37">
        <v>6</v>
      </c>
      <c r="B251" s="37"/>
      <c r="C251" s="156"/>
      <c r="D251" s="59"/>
      <c r="E251" s="60"/>
      <c r="F251" s="60"/>
      <c r="G251" s="60"/>
    </row>
    <row r="252" spans="1:10" ht="17.45" customHeight="1" x14ac:dyDescent="0.35">
      <c r="A252" s="37">
        <v>7</v>
      </c>
      <c r="B252" s="59"/>
      <c r="C252" s="60"/>
      <c r="D252" s="59"/>
      <c r="E252" s="60"/>
      <c r="F252" s="60"/>
      <c r="G252" s="60"/>
    </row>
    <row r="253" spans="1:10" ht="17.45" customHeight="1" x14ac:dyDescent="0.35">
      <c r="A253" s="37">
        <v>8</v>
      </c>
      <c r="B253" s="37"/>
      <c r="C253" s="156"/>
      <c r="D253" s="59"/>
      <c r="E253" s="60"/>
      <c r="F253" s="60"/>
      <c r="G253" s="60"/>
    </row>
    <row r="254" spans="1:10" ht="17.45" customHeight="1" x14ac:dyDescent="0.35">
      <c r="A254" s="37">
        <v>9</v>
      </c>
      <c r="B254" s="37"/>
      <c r="C254" s="156"/>
      <c r="D254" s="59"/>
      <c r="E254" s="60"/>
      <c r="F254" s="60"/>
      <c r="G254" s="60"/>
    </row>
    <row r="255" spans="1:10" ht="17.45" customHeight="1" x14ac:dyDescent="0.35">
      <c r="A255" s="37">
        <v>10</v>
      </c>
      <c r="B255" s="37"/>
      <c r="C255" s="156"/>
      <c r="D255" s="59"/>
      <c r="E255" s="60"/>
      <c r="F255" s="60"/>
      <c r="G255" s="60"/>
    </row>
    <row r="256" spans="1:10" s="56" customFormat="1" ht="17.45" customHeight="1" x14ac:dyDescent="0.35">
      <c r="A256" s="37">
        <v>11</v>
      </c>
      <c r="B256" s="37"/>
      <c r="C256" s="156"/>
      <c r="D256" s="59"/>
      <c r="E256" s="60"/>
      <c r="F256" s="60"/>
      <c r="G256" s="60"/>
    </row>
    <row r="257" spans="1:10" s="56" customFormat="1" ht="17.45" customHeight="1" x14ac:dyDescent="0.35">
      <c r="A257" s="37">
        <v>12</v>
      </c>
      <c r="B257" s="37"/>
      <c r="C257" s="156"/>
      <c r="D257" s="59"/>
      <c r="E257" s="60"/>
      <c r="F257" s="60"/>
      <c r="G257" s="60"/>
    </row>
    <row r="258" spans="1:10" ht="17.45" customHeight="1" x14ac:dyDescent="0.35">
      <c r="A258" s="37">
        <v>13</v>
      </c>
      <c r="B258" s="37"/>
      <c r="C258" s="156"/>
      <c r="D258" s="59"/>
      <c r="E258" s="60"/>
      <c r="F258" s="60"/>
      <c r="G258" s="60"/>
    </row>
    <row r="259" spans="1:10" ht="17.45" customHeight="1" x14ac:dyDescent="0.35">
      <c r="A259" s="46">
        <v>14</v>
      </c>
      <c r="B259" s="37"/>
      <c r="C259" s="156"/>
      <c r="D259" s="59"/>
      <c r="E259" s="60"/>
      <c r="F259" s="60"/>
      <c r="G259" s="60"/>
    </row>
    <row r="260" spans="1:10" ht="17.45" customHeight="1" x14ac:dyDescent="0.35">
      <c r="A260" s="46">
        <v>15</v>
      </c>
      <c r="B260" s="37"/>
      <c r="C260" s="156"/>
      <c r="D260" s="59"/>
      <c r="E260" s="60"/>
      <c r="F260" s="60"/>
      <c r="G260" s="60"/>
    </row>
    <row r="261" spans="1:10" ht="17.45" customHeight="1" x14ac:dyDescent="0.35">
      <c r="A261" s="46">
        <v>16</v>
      </c>
      <c r="B261" s="37"/>
      <c r="C261" s="156"/>
      <c r="D261" s="59"/>
      <c r="E261" s="60"/>
      <c r="F261" s="60"/>
      <c r="G261" s="60"/>
    </row>
    <row r="262" spans="1:10" ht="17.45" customHeight="1" x14ac:dyDescent="0.35">
      <c r="A262" s="46">
        <v>17</v>
      </c>
      <c r="B262" s="37"/>
      <c r="C262" s="156"/>
      <c r="D262" s="57"/>
      <c r="E262" s="58"/>
      <c r="F262" s="58"/>
      <c r="G262" s="58"/>
    </row>
    <row r="263" spans="1:10" ht="17.45" customHeight="1" x14ac:dyDescent="0.35">
      <c r="A263" s="46">
        <v>18</v>
      </c>
      <c r="B263" s="42"/>
      <c r="C263" s="76"/>
      <c r="D263" s="57"/>
      <c r="E263" s="58"/>
      <c r="F263" s="58"/>
      <c r="G263" s="58"/>
    </row>
    <row r="264" spans="1:10" ht="17.45" customHeight="1" x14ac:dyDescent="0.35">
      <c r="A264" s="46">
        <v>19</v>
      </c>
      <c r="B264" s="59"/>
      <c r="C264" s="60"/>
      <c r="D264" s="42"/>
      <c r="E264" s="39"/>
      <c r="F264" s="39"/>
      <c r="G264" s="39"/>
    </row>
    <row r="265" spans="1:10" s="56" customFormat="1" ht="17.45" customHeight="1" x14ac:dyDescent="0.35">
      <c r="A265" s="46">
        <v>20</v>
      </c>
      <c r="B265" s="59"/>
      <c r="C265" s="60"/>
      <c r="D265" s="42"/>
      <c r="E265" s="39"/>
      <c r="F265" s="51"/>
      <c r="G265" s="39"/>
      <c r="H265" s="32"/>
      <c r="I265" s="32"/>
      <c r="J265" s="32"/>
    </row>
    <row r="266" spans="1:10" ht="17.45" customHeight="1" x14ac:dyDescent="0.35">
      <c r="A266" s="46">
        <v>21</v>
      </c>
      <c r="B266" s="42"/>
      <c r="C266" s="76"/>
      <c r="D266" s="42"/>
      <c r="E266" s="39"/>
      <c r="F266" s="39"/>
      <c r="G266" s="39"/>
    </row>
    <row r="267" spans="1:10" s="56" customFormat="1" ht="17.45" customHeight="1" x14ac:dyDescent="0.35">
      <c r="A267" s="46">
        <v>22</v>
      </c>
      <c r="B267" s="42"/>
      <c r="C267" s="79"/>
      <c r="D267" s="42"/>
      <c r="E267" s="39"/>
      <c r="F267" s="39"/>
      <c r="G267" s="39"/>
      <c r="H267" s="32"/>
      <c r="I267" s="32"/>
      <c r="J267" s="32"/>
    </row>
    <row r="268" spans="1:10" ht="17.45" customHeight="1" x14ac:dyDescent="0.35">
      <c r="A268" s="37">
        <v>23</v>
      </c>
      <c r="B268" s="42"/>
      <c r="C268" s="76"/>
      <c r="D268" s="42"/>
      <c r="E268" s="39"/>
      <c r="F268" s="39"/>
      <c r="G268" s="39"/>
    </row>
    <row r="269" spans="1:10" ht="17.45" customHeight="1" x14ac:dyDescent="0.35">
      <c r="A269" s="37">
        <v>24</v>
      </c>
      <c r="B269" s="42"/>
      <c r="C269" s="76"/>
      <c r="D269" s="42"/>
      <c r="E269" s="39"/>
      <c r="F269" s="39"/>
      <c r="G269" s="39"/>
    </row>
    <row r="270" spans="1:10" ht="17.45" customHeight="1" x14ac:dyDescent="0.35">
      <c r="A270" s="37">
        <v>25</v>
      </c>
      <c r="B270" s="42"/>
      <c r="C270" s="39"/>
      <c r="D270" s="42"/>
      <c r="E270" s="39"/>
      <c r="F270" s="39"/>
      <c r="G270" s="39"/>
    </row>
    <row r="271" spans="1:10" ht="17.45" customHeight="1" x14ac:dyDescent="0.35">
      <c r="A271" s="44"/>
      <c r="D271" s="33"/>
      <c r="E271" s="41"/>
      <c r="F271" s="41"/>
      <c r="G271" s="41"/>
    </row>
    <row r="272" spans="1:10" ht="17.45" customHeight="1" x14ac:dyDescent="0.35">
      <c r="A272" s="44"/>
      <c r="D272" s="33"/>
      <c r="E272" s="41"/>
      <c r="F272" s="41"/>
      <c r="G272" s="41"/>
    </row>
    <row r="273" spans="1:7" ht="17.45" customHeight="1" x14ac:dyDescent="0.35">
      <c r="A273" s="44"/>
      <c r="D273" s="44"/>
      <c r="E273" s="41"/>
      <c r="F273" s="41"/>
      <c r="G273" s="41"/>
    </row>
    <row r="274" spans="1:7" ht="17.45" customHeight="1" x14ac:dyDescent="0.35">
      <c r="A274" s="44"/>
      <c r="D274" s="33"/>
      <c r="E274" s="41"/>
      <c r="F274" s="41"/>
      <c r="G274" s="41"/>
    </row>
    <row r="275" spans="1:7" ht="17.45" customHeight="1" x14ac:dyDescent="0.35">
      <c r="A275" s="44"/>
      <c r="D275" s="33"/>
      <c r="E275" s="41"/>
      <c r="F275" s="41"/>
      <c r="G275" s="41"/>
    </row>
    <row r="276" spans="1:7" ht="17.45" customHeight="1" x14ac:dyDescent="0.35">
      <c r="A276" s="44"/>
      <c r="D276" s="33"/>
      <c r="E276" s="41"/>
      <c r="F276" s="41"/>
      <c r="G276" s="41"/>
    </row>
    <row r="277" spans="1:7" ht="17.45" customHeight="1" x14ac:dyDescent="0.35">
      <c r="A277" s="44"/>
      <c r="D277" s="33"/>
      <c r="E277" s="41"/>
      <c r="F277" s="41"/>
      <c r="G277" s="41"/>
    </row>
    <row r="278" spans="1:7" ht="17.45" customHeight="1" x14ac:dyDescent="0.35">
      <c r="A278" s="44"/>
      <c r="B278" s="33"/>
      <c r="C278" s="41"/>
      <c r="D278" s="33"/>
      <c r="E278" s="41"/>
      <c r="F278" s="41"/>
      <c r="G278" s="41"/>
    </row>
    <row r="279" spans="1:7" ht="17.45" customHeight="1" x14ac:dyDescent="0.35">
      <c r="A279" s="44"/>
      <c r="D279" s="33"/>
      <c r="E279" s="41"/>
      <c r="F279" s="41"/>
      <c r="G279" s="41"/>
    </row>
    <row r="280" spans="1:7" ht="17.45" customHeight="1" x14ac:dyDescent="0.35">
      <c r="A280" s="44"/>
      <c r="D280" s="33"/>
      <c r="E280" s="41"/>
      <c r="F280" s="41"/>
      <c r="G280" s="41"/>
    </row>
    <row r="281" spans="1:7" ht="17.45" customHeight="1" x14ac:dyDescent="0.35">
      <c r="A281" s="44"/>
      <c r="D281" s="33"/>
      <c r="E281" s="41"/>
      <c r="F281" s="41"/>
      <c r="G281" s="41"/>
    </row>
    <row r="282" spans="1:7" ht="17.45" customHeight="1" x14ac:dyDescent="0.35">
      <c r="A282" s="44"/>
      <c r="D282" s="33"/>
      <c r="E282" s="41"/>
      <c r="F282" s="41"/>
      <c r="G282" s="41"/>
    </row>
    <row r="288" spans="1:7" ht="17.45" customHeight="1" x14ac:dyDescent="0.35">
      <c r="B288" s="214" t="s">
        <v>0</v>
      </c>
      <c r="C288" s="214"/>
      <c r="D288" s="214"/>
      <c r="E288" s="214"/>
      <c r="F288" s="214"/>
      <c r="G288" s="214"/>
    </row>
    <row r="289" spans="1:7" ht="17.45" customHeight="1" x14ac:dyDescent="0.35">
      <c r="B289" s="214" t="str">
        <f>CONCATENATE("รายชื่อนักเรียน  ",'สรุปจำนวน-นร.'!$B$2," ชั้นมัธยมศึกษาปีที่ 4/7 (ศิลป์ - เกาหลี)")</f>
        <v>รายชื่อนักเรียน  ภาคเรียนที่ 1 ปีการศึกษา 2569 ชั้นมัธยมศึกษาปีที่ 4/7 (ศิลป์ - เกาหลี)</v>
      </c>
      <c r="C289" s="214"/>
      <c r="D289" s="214"/>
      <c r="E289" s="214"/>
      <c r="F289" s="214"/>
      <c r="G289" s="214"/>
    </row>
    <row r="290" spans="1:7" ht="17.45" customHeight="1" x14ac:dyDescent="0.35">
      <c r="B290" s="214" t="str">
        <f>"ครูที่ปรึกษา : "&amp;ครูที่ปรึกษา!$D$43</f>
        <v xml:space="preserve">ครูที่ปรึกษา : </v>
      </c>
      <c r="C290" s="214"/>
      <c r="D290" s="214"/>
      <c r="E290" s="214"/>
      <c r="F290" s="214"/>
      <c r="G290" s="214"/>
    </row>
    <row r="291" spans="1:7" ht="17.45" customHeight="1" x14ac:dyDescent="0.35">
      <c r="A291" s="33"/>
      <c r="B291" s="209" t="str" cm="1">
        <f t="array" ref="B291">"ชาย  " &amp; SUM(COUNTIF(C293:C334,{"นาย","เด็กชาย"}&amp;"*")) &amp; "  คน     หญิง  " &amp; SUM(COUNTIF(C293:C334,{"นางสาว","เด็กหญิง"}&amp;"*")) &amp; "  คน     รวม  " &amp; COUNTA(C293:C334) &amp; "  คน"</f>
        <v>ชาย  0  คน     หญิง  0  คน     รวม  0  คน</v>
      </c>
      <c r="C291" s="209"/>
      <c r="D291" s="209"/>
      <c r="E291" s="209"/>
      <c r="F291" s="209"/>
      <c r="G291" s="209"/>
    </row>
    <row r="292" spans="1:7" ht="17.45" customHeight="1" x14ac:dyDescent="0.35">
      <c r="A292" s="46" t="s">
        <v>1</v>
      </c>
      <c r="B292" s="46" t="s">
        <v>2</v>
      </c>
      <c r="C292" s="59" t="s">
        <v>35</v>
      </c>
      <c r="D292" s="59"/>
      <c r="E292" s="60"/>
      <c r="F292" s="60"/>
      <c r="G292" s="60"/>
    </row>
    <row r="293" spans="1:7" s="56" customFormat="1" ht="17.45" customHeight="1" x14ac:dyDescent="0.35">
      <c r="A293" s="37">
        <v>1</v>
      </c>
      <c r="B293" s="37"/>
      <c r="C293" s="156"/>
      <c r="D293" s="57"/>
      <c r="E293" s="58"/>
      <c r="F293" s="58"/>
      <c r="G293" s="58"/>
    </row>
    <row r="294" spans="1:7" ht="17.45" customHeight="1" x14ac:dyDescent="0.35">
      <c r="A294" s="37">
        <v>2</v>
      </c>
      <c r="B294" s="37"/>
      <c r="C294" s="156"/>
      <c r="D294" s="59"/>
      <c r="E294" s="60"/>
      <c r="F294" s="60"/>
      <c r="G294" s="60"/>
    </row>
    <row r="295" spans="1:7" ht="17.45" customHeight="1" x14ac:dyDescent="0.35">
      <c r="A295" s="37">
        <v>3</v>
      </c>
      <c r="B295" s="37"/>
      <c r="C295" s="156"/>
      <c r="D295" s="59"/>
      <c r="E295" s="60"/>
      <c r="F295" s="60"/>
      <c r="G295" s="60"/>
    </row>
    <row r="296" spans="1:7" ht="17.45" customHeight="1" x14ac:dyDescent="0.35">
      <c r="A296" s="37">
        <v>4</v>
      </c>
      <c r="B296" s="37"/>
      <c r="C296" s="156"/>
      <c r="D296" s="59"/>
      <c r="E296" s="60"/>
      <c r="F296" s="60"/>
      <c r="G296" s="60"/>
    </row>
    <row r="297" spans="1:7" ht="17.45" customHeight="1" x14ac:dyDescent="0.35">
      <c r="A297" s="37">
        <v>5</v>
      </c>
      <c r="B297" s="37"/>
      <c r="C297" s="156"/>
      <c r="D297" s="59"/>
      <c r="E297" s="60"/>
      <c r="F297" s="60"/>
      <c r="G297" s="60"/>
    </row>
    <row r="298" spans="1:7" ht="17.45" customHeight="1" x14ac:dyDescent="0.35">
      <c r="A298" s="37">
        <v>6</v>
      </c>
      <c r="B298" s="37"/>
      <c r="C298" s="156"/>
      <c r="D298" s="59"/>
      <c r="E298" s="60"/>
      <c r="F298" s="60"/>
      <c r="G298" s="60"/>
    </row>
    <row r="299" spans="1:7" ht="17.45" customHeight="1" x14ac:dyDescent="0.35">
      <c r="A299" s="37">
        <v>7</v>
      </c>
      <c r="B299" s="37"/>
      <c r="C299" s="156"/>
      <c r="D299" s="59"/>
      <c r="E299" s="60"/>
      <c r="F299" s="60"/>
      <c r="G299" s="60"/>
    </row>
    <row r="300" spans="1:7" ht="17.45" customHeight="1" x14ac:dyDescent="0.35">
      <c r="A300" s="37">
        <v>8</v>
      </c>
      <c r="B300" s="37"/>
      <c r="C300" s="156"/>
      <c r="D300" s="59"/>
      <c r="E300" s="60"/>
      <c r="F300" s="60"/>
      <c r="G300" s="60"/>
    </row>
    <row r="301" spans="1:7" ht="17.45" customHeight="1" x14ac:dyDescent="0.35">
      <c r="A301" s="37">
        <v>9</v>
      </c>
      <c r="B301" s="37"/>
      <c r="C301" s="156"/>
      <c r="D301" s="59"/>
      <c r="E301" s="60"/>
      <c r="F301" s="60"/>
      <c r="G301" s="60"/>
    </row>
    <row r="302" spans="1:7" ht="17.45" customHeight="1" x14ac:dyDescent="0.35">
      <c r="A302" s="37">
        <v>10</v>
      </c>
      <c r="B302" s="37"/>
      <c r="C302" s="156"/>
      <c r="D302" s="59"/>
      <c r="E302" s="60"/>
      <c r="F302" s="60"/>
      <c r="G302" s="60"/>
    </row>
    <row r="303" spans="1:7" ht="17.45" customHeight="1" x14ac:dyDescent="0.35">
      <c r="A303" s="37">
        <v>11</v>
      </c>
      <c r="B303" s="37"/>
      <c r="C303" s="156"/>
      <c r="D303" s="59"/>
      <c r="E303" s="60"/>
      <c r="F303" s="60"/>
      <c r="G303" s="60"/>
    </row>
    <row r="304" spans="1:7" ht="17.45" customHeight="1" x14ac:dyDescent="0.35">
      <c r="A304" s="37">
        <v>12</v>
      </c>
      <c r="B304" s="37"/>
      <c r="C304" s="156"/>
      <c r="D304" s="59"/>
      <c r="E304" s="60"/>
      <c r="F304" s="60"/>
      <c r="G304" s="60"/>
    </row>
    <row r="305" spans="1:10" ht="17.45" customHeight="1" x14ac:dyDescent="0.35">
      <c r="A305" s="37">
        <v>13</v>
      </c>
      <c r="B305" s="37"/>
      <c r="C305" s="156"/>
      <c r="D305" s="59"/>
      <c r="E305" s="60"/>
      <c r="F305" s="60"/>
      <c r="G305" s="60"/>
    </row>
    <row r="306" spans="1:10" ht="17.45" customHeight="1" x14ac:dyDescent="0.35">
      <c r="A306" s="37">
        <v>14</v>
      </c>
      <c r="B306" s="37"/>
      <c r="C306" s="156"/>
      <c r="D306" s="59"/>
      <c r="E306" s="60"/>
      <c r="F306" s="60"/>
      <c r="G306" s="60"/>
    </row>
    <row r="307" spans="1:10" ht="17.45" customHeight="1" x14ac:dyDescent="0.35">
      <c r="A307" s="37">
        <v>15</v>
      </c>
      <c r="B307" s="37"/>
      <c r="C307" s="156"/>
      <c r="D307" s="59"/>
      <c r="E307" s="60"/>
      <c r="F307" s="60"/>
      <c r="G307" s="60"/>
    </row>
    <row r="308" spans="1:10" ht="17.45" customHeight="1" x14ac:dyDescent="0.35">
      <c r="A308" s="37">
        <v>16</v>
      </c>
      <c r="B308" s="37"/>
      <c r="C308" s="156"/>
      <c r="D308" s="59"/>
      <c r="E308" s="60"/>
      <c r="F308" s="60"/>
      <c r="G308" s="60"/>
    </row>
    <row r="309" spans="1:10" ht="17.45" customHeight="1" x14ac:dyDescent="0.35">
      <c r="A309" s="37">
        <v>17</v>
      </c>
      <c r="B309" s="37"/>
      <c r="C309" s="156"/>
      <c r="D309" s="59"/>
      <c r="E309" s="60"/>
      <c r="F309" s="60"/>
      <c r="G309" s="60"/>
    </row>
    <row r="310" spans="1:10" ht="17.45" customHeight="1" x14ac:dyDescent="0.35">
      <c r="A310" s="37">
        <v>18</v>
      </c>
      <c r="B310" s="37"/>
      <c r="C310" s="156"/>
      <c r="D310" s="59"/>
      <c r="E310" s="60"/>
      <c r="F310" s="60"/>
      <c r="G310" s="60"/>
    </row>
    <row r="311" spans="1:10" s="56" customFormat="1" ht="17.45" customHeight="1" x14ac:dyDescent="0.35">
      <c r="A311" s="37">
        <v>19</v>
      </c>
      <c r="B311" s="37"/>
      <c r="C311" s="156"/>
      <c r="D311" s="42"/>
      <c r="E311" s="39"/>
      <c r="F311" s="39"/>
      <c r="G311" s="39"/>
      <c r="H311" s="32"/>
      <c r="I311" s="32"/>
      <c r="J311" s="32"/>
    </row>
    <row r="312" spans="1:10" ht="17.45" customHeight="1" x14ac:dyDescent="0.35">
      <c r="A312" s="37">
        <v>20</v>
      </c>
      <c r="B312" s="37"/>
      <c r="C312" s="156"/>
      <c r="D312" s="42"/>
      <c r="E312" s="39"/>
      <c r="F312" s="51"/>
      <c r="G312" s="39"/>
    </row>
    <row r="313" spans="1:10" s="56" customFormat="1" ht="17.45" customHeight="1" x14ac:dyDescent="0.35">
      <c r="A313" s="37">
        <v>21</v>
      </c>
      <c r="B313" s="37"/>
      <c r="C313" s="156"/>
      <c r="D313" s="42"/>
      <c r="E313" s="39"/>
      <c r="F313" s="39"/>
      <c r="G313" s="39"/>
      <c r="H313" s="32"/>
      <c r="I313" s="32"/>
      <c r="J313" s="32"/>
    </row>
    <row r="314" spans="1:10" ht="17.45" customHeight="1" x14ac:dyDescent="0.35">
      <c r="A314" s="37">
        <v>22</v>
      </c>
      <c r="B314" s="37"/>
      <c r="C314" s="156"/>
      <c r="D314" s="42"/>
      <c r="E314" s="39"/>
      <c r="F314" s="39"/>
      <c r="G314" s="39"/>
    </row>
    <row r="315" spans="1:10" ht="17.45" customHeight="1" x14ac:dyDescent="0.35">
      <c r="A315" s="37">
        <v>23</v>
      </c>
      <c r="B315" s="37"/>
      <c r="C315" s="156"/>
      <c r="D315" s="42"/>
      <c r="E315" s="39"/>
      <c r="F315" s="39"/>
      <c r="G315" s="39"/>
    </row>
    <row r="316" spans="1:10" ht="17.45" customHeight="1" x14ac:dyDescent="0.35">
      <c r="A316" s="37">
        <v>24</v>
      </c>
      <c r="B316" s="37"/>
      <c r="C316" s="156"/>
      <c r="D316" s="42"/>
      <c r="E316" s="39"/>
      <c r="F316" s="39"/>
      <c r="G316" s="39"/>
    </row>
    <row r="317" spans="1:10" ht="17.45" customHeight="1" x14ac:dyDescent="0.35">
      <c r="A317" s="44"/>
      <c r="D317" s="33"/>
      <c r="E317" s="41"/>
      <c r="F317" s="41"/>
      <c r="G317" s="41"/>
    </row>
    <row r="318" spans="1:10" ht="17.45" customHeight="1" x14ac:dyDescent="0.35">
      <c r="A318" s="44"/>
      <c r="D318" s="33"/>
      <c r="E318" s="41"/>
      <c r="F318" s="41"/>
      <c r="G318" s="41"/>
    </row>
    <row r="319" spans="1:10" ht="17.45" customHeight="1" x14ac:dyDescent="0.35">
      <c r="A319" s="44"/>
      <c r="D319" s="33"/>
      <c r="E319" s="41"/>
      <c r="F319" s="41"/>
      <c r="G319" s="41"/>
    </row>
    <row r="320" spans="1:10" ht="17.45" customHeight="1" x14ac:dyDescent="0.35">
      <c r="A320" s="44"/>
      <c r="B320" s="77"/>
      <c r="C320" s="161"/>
      <c r="D320" s="33"/>
      <c r="E320" s="41"/>
      <c r="F320" s="41"/>
      <c r="G320" s="41"/>
    </row>
    <row r="321" spans="1:7" ht="17.45" customHeight="1" x14ac:dyDescent="0.35">
      <c r="A321" s="44"/>
      <c r="B321" s="77"/>
      <c r="C321" s="162"/>
      <c r="D321" s="33"/>
      <c r="E321" s="41"/>
      <c r="F321" s="41"/>
      <c r="G321" s="41"/>
    </row>
    <row r="322" spans="1:7" ht="17.45" customHeight="1" x14ac:dyDescent="0.35">
      <c r="A322" s="44"/>
      <c r="D322" s="33"/>
      <c r="E322" s="41"/>
      <c r="F322" s="41"/>
      <c r="G322" s="41"/>
    </row>
    <row r="323" spans="1:7" ht="17.45" customHeight="1" x14ac:dyDescent="0.35">
      <c r="A323" s="44"/>
      <c r="B323" s="33"/>
      <c r="C323" s="41"/>
      <c r="D323" s="33"/>
      <c r="E323" s="41"/>
      <c r="F323" s="41"/>
      <c r="G323" s="41"/>
    </row>
    <row r="324" spans="1:7" ht="17.45" customHeight="1" x14ac:dyDescent="0.35">
      <c r="A324" s="44"/>
      <c r="D324" s="33"/>
      <c r="E324" s="41"/>
      <c r="F324" s="41"/>
      <c r="G324" s="41"/>
    </row>
    <row r="325" spans="1:7" ht="17.45" customHeight="1" x14ac:dyDescent="0.35">
      <c r="A325" s="44"/>
      <c r="D325" s="33"/>
      <c r="E325" s="41"/>
      <c r="F325" s="41"/>
      <c r="G325" s="41"/>
    </row>
    <row r="326" spans="1:7" ht="17.45" customHeight="1" x14ac:dyDescent="0.35">
      <c r="A326" s="52"/>
      <c r="G326" s="157"/>
    </row>
    <row r="335" spans="1:7" ht="17.45" customHeight="1" x14ac:dyDescent="0.35">
      <c r="A335" s="77"/>
      <c r="B335" s="213" t="s">
        <v>0</v>
      </c>
      <c r="C335" s="213"/>
      <c r="D335" s="213"/>
      <c r="E335" s="213"/>
      <c r="F335" s="213"/>
      <c r="G335" s="213"/>
    </row>
    <row r="336" spans="1:7" ht="17.45" customHeight="1" x14ac:dyDescent="0.35">
      <c r="A336" s="77"/>
      <c r="B336" s="213" t="str">
        <f>CONCATENATE("รายชื่อนักเรียน  ",'สรุปจำนวน-นร.'!$B$2," ชั้นมัธยมศึกษาปีที่ 4/0 (แขวานลอย)")</f>
        <v>รายชื่อนักเรียน  ภาคเรียนที่ 1 ปีการศึกษา 2569 ชั้นมัธยมศึกษาปีที่ 4/0 (แขวานลอย)</v>
      </c>
      <c r="C336" s="213"/>
      <c r="D336" s="213"/>
      <c r="E336" s="213"/>
      <c r="F336" s="213"/>
      <c r="G336" s="213"/>
    </row>
    <row r="337" spans="1:11" ht="17.45" customHeight="1" x14ac:dyDescent="0.35">
      <c r="A337" s="77"/>
      <c r="B337" s="213" t="str">
        <f>"ครูที่ปรึกษา : "&amp;ครูที่ปรึกษา!$D$66</f>
        <v xml:space="preserve">ครูที่ปรึกษา : </v>
      </c>
      <c r="C337" s="213"/>
      <c r="D337" s="213"/>
      <c r="E337" s="213"/>
      <c r="F337" s="213"/>
      <c r="G337" s="213"/>
    </row>
    <row r="338" spans="1:11" ht="17.45" customHeight="1" x14ac:dyDescent="0.35">
      <c r="A338" s="77"/>
      <c r="B338" s="218" t="str" cm="1">
        <f t="array" ref="B338">"ชาย  " &amp; SUM(COUNTIF(C340:C370,{"นาย","เด็กชาย"}&amp;"*")) &amp; "  คน     หญิง  " &amp; SUM(COUNTIF(C340:C370,{"นางสาว","เด็กหญิง"}&amp;"*")) &amp; "  คน     รวม  " &amp; COUNTA(C340:C370) &amp; "  คน"</f>
        <v>ชาย  13  คน     หญิง  10  คน     รวม  24  คน</v>
      </c>
      <c r="C338" s="218"/>
      <c r="D338" s="218"/>
      <c r="E338" s="218"/>
      <c r="F338" s="218"/>
      <c r="G338" s="218"/>
    </row>
    <row r="339" spans="1:11" ht="17.45" customHeight="1" x14ac:dyDescent="0.35">
      <c r="A339" s="81" t="s">
        <v>1</v>
      </c>
      <c r="B339" s="81" t="s">
        <v>2</v>
      </c>
      <c r="C339" s="57" t="s">
        <v>35</v>
      </c>
      <c r="D339" s="57"/>
      <c r="E339" s="58"/>
      <c r="F339" s="58"/>
      <c r="G339" s="58"/>
    </row>
    <row r="340" spans="1:11" ht="17.45" customHeight="1" x14ac:dyDescent="0.35">
      <c r="A340" s="81">
        <v>1</v>
      </c>
      <c r="B340" s="57">
        <v>18682</v>
      </c>
      <c r="C340" s="58" t="s">
        <v>433</v>
      </c>
      <c r="D340" s="163" t="s">
        <v>93</v>
      </c>
      <c r="E340" s="58"/>
      <c r="F340" s="58"/>
      <c r="G340" s="58"/>
      <c r="H340" s="41"/>
      <c r="I340" s="41"/>
      <c r="J340" s="41"/>
      <c r="K340" s="41"/>
    </row>
    <row r="341" spans="1:11" ht="17.45" customHeight="1" x14ac:dyDescent="0.35">
      <c r="A341" s="81">
        <v>2</v>
      </c>
      <c r="B341" s="57">
        <v>18763</v>
      </c>
      <c r="C341" s="58" t="s">
        <v>447</v>
      </c>
      <c r="D341" s="163" t="s">
        <v>93</v>
      </c>
      <c r="E341" s="58"/>
      <c r="F341" s="58"/>
      <c r="G341" s="58"/>
      <c r="H341" s="41"/>
      <c r="I341" s="41"/>
      <c r="J341" s="41"/>
      <c r="K341" s="41"/>
    </row>
    <row r="342" spans="1:11" ht="17.45" customHeight="1" x14ac:dyDescent="0.35">
      <c r="A342" s="81">
        <v>3</v>
      </c>
      <c r="B342" s="57">
        <v>20486</v>
      </c>
      <c r="C342" s="58" t="s">
        <v>568</v>
      </c>
      <c r="D342" s="163" t="s">
        <v>93</v>
      </c>
      <c r="E342" s="58"/>
      <c r="F342" s="58"/>
      <c r="G342" s="58"/>
      <c r="H342" s="41"/>
      <c r="I342" s="41"/>
      <c r="J342" s="41"/>
      <c r="K342" s="41"/>
    </row>
    <row r="343" spans="1:11" ht="17.45" customHeight="1" x14ac:dyDescent="0.35">
      <c r="A343" s="84">
        <v>4</v>
      </c>
      <c r="B343" s="85">
        <v>20488</v>
      </c>
      <c r="C343" s="89" t="s">
        <v>570</v>
      </c>
      <c r="D343" s="166" t="s">
        <v>93</v>
      </c>
      <c r="E343" s="89"/>
      <c r="F343" s="89"/>
      <c r="G343" s="89"/>
      <c r="H343" s="117"/>
      <c r="I343" s="117"/>
      <c r="J343" s="117"/>
      <c r="K343" s="117"/>
    </row>
    <row r="344" spans="1:11" ht="17.45" customHeight="1" x14ac:dyDescent="0.35">
      <c r="A344" s="81">
        <v>5</v>
      </c>
      <c r="B344" s="57">
        <v>20495</v>
      </c>
      <c r="C344" s="58" t="s">
        <v>578</v>
      </c>
      <c r="D344" s="163" t="s">
        <v>94</v>
      </c>
      <c r="E344" s="58"/>
      <c r="F344" s="58"/>
      <c r="G344" s="58"/>
      <c r="H344" s="41"/>
      <c r="I344" s="41"/>
      <c r="J344" s="41"/>
      <c r="K344" s="41"/>
    </row>
    <row r="345" spans="1:11" ht="17.45" customHeight="1" x14ac:dyDescent="0.35">
      <c r="A345" s="81">
        <v>6</v>
      </c>
      <c r="B345" s="141">
        <v>19288</v>
      </c>
      <c r="C345" s="142" t="s">
        <v>891</v>
      </c>
      <c r="D345" s="163" t="s">
        <v>94</v>
      </c>
      <c r="E345" s="58"/>
      <c r="F345" s="58"/>
      <c r="G345" s="58"/>
      <c r="H345" s="41"/>
      <c r="I345" s="41"/>
      <c r="J345" s="41"/>
      <c r="K345" s="41"/>
    </row>
    <row r="346" spans="1:11" ht="17.45" customHeight="1" x14ac:dyDescent="0.35">
      <c r="A346" s="84">
        <v>7</v>
      </c>
      <c r="B346" s="84">
        <v>20399</v>
      </c>
      <c r="C346" s="89" t="s">
        <v>455</v>
      </c>
      <c r="D346" s="166" t="s">
        <v>95</v>
      </c>
      <c r="E346" s="89"/>
      <c r="F346" s="89"/>
      <c r="G346" s="89"/>
      <c r="H346" s="117"/>
      <c r="I346" s="117"/>
      <c r="J346" s="117"/>
      <c r="K346" s="117"/>
    </row>
    <row r="347" spans="1:11" ht="17.45" customHeight="1" x14ac:dyDescent="0.35">
      <c r="A347" s="81">
        <v>8</v>
      </c>
      <c r="B347" s="57">
        <v>20905</v>
      </c>
      <c r="C347" s="58" t="s">
        <v>1036</v>
      </c>
      <c r="D347" s="163" t="s">
        <v>97</v>
      </c>
      <c r="E347" s="58"/>
      <c r="F347" s="58"/>
      <c r="G347" s="58"/>
      <c r="H347" s="41"/>
      <c r="I347" s="41"/>
      <c r="J347" s="41"/>
      <c r="K347" s="41"/>
    </row>
    <row r="348" spans="1:11" ht="17.45" customHeight="1" x14ac:dyDescent="0.35">
      <c r="A348" s="81"/>
      <c r="B348" s="57"/>
      <c r="C348" s="58"/>
      <c r="D348" s="163"/>
      <c r="E348" s="61"/>
      <c r="F348" s="58"/>
      <c r="G348" s="58"/>
      <c r="H348" s="41"/>
      <c r="I348" s="41"/>
      <c r="J348" s="41"/>
      <c r="K348" s="41"/>
    </row>
    <row r="349" spans="1:11" ht="17.45" customHeight="1" x14ac:dyDescent="0.35">
      <c r="A349" s="81"/>
      <c r="B349" s="81"/>
      <c r="C349" s="67" t="s">
        <v>1054</v>
      </c>
      <c r="D349" s="163"/>
      <c r="E349" s="58"/>
      <c r="F349" s="58"/>
      <c r="G349" s="58"/>
      <c r="H349" s="41"/>
      <c r="I349" s="41"/>
      <c r="J349" s="41"/>
      <c r="K349" s="41"/>
    </row>
    <row r="350" spans="1:11" ht="17.45" customHeight="1" x14ac:dyDescent="0.35">
      <c r="A350" s="81"/>
      <c r="B350" s="133">
        <v>19373</v>
      </c>
      <c r="C350" s="134" t="s">
        <v>915</v>
      </c>
      <c r="D350" s="163" t="s">
        <v>95</v>
      </c>
      <c r="E350" s="61">
        <v>25093</v>
      </c>
      <c r="F350" s="58"/>
      <c r="G350" s="58"/>
      <c r="H350" s="41"/>
      <c r="I350" s="41"/>
      <c r="J350" s="41"/>
      <c r="K350" s="41"/>
    </row>
    <row r="351" spans="1:11" ht="17.45" customHeight="1" x14ac:dyDescent="0.35">
      <c r="A351" s="81"/>
      <c r="B351" s="42">
        <v>20878</v>
      </c>
      <c r="C351" s="143" t="s">
        <v>1003</v>
      </c>
      <c r="D351" s="163" t="s">
        <v>95</v>
      </c>
      <c r="E351" s="61">
        <v>25175</v>
      </c>
      <c r="F351" s="58"/>
      <c r="G351" s="58"/>
      <c r="H351" s="41"/>
      <c r="I351" s="41"/>
      <c r="J351" s="41"/>
      <c r="K351" s="41"/>
    </row>
    <row r="352" spans="1:11" ht="17.45" customHeight="1" x14ac:dyDescent="0.35">
      <c r="A352" s="81"/>
      <c r="B352" s="42">
        <v>18722</v>
      </c>
      <c r="C352" s="39" t="s">
        <v>1039</v>
      </c>
      <c r="D352" s="163" t="s">
        <v>93</v>
      </c>
      <c r="E352" s="58" t="s">
        <v>1074</v>
      </c>
      <c r="F352" s="61">
        <v>25212</v>
      </c>
      <c r="G352" s="58"/>
      <c r="H352" s="41"/>
      <c r="I352" s="41"/>
      <c r="J352" s="41"/>
      <c r="K352" s="41"/>
    </row>
    <row r="353" spans="1:11" ht="17.45" customHeight="1" x14ac:dyDescent="0.35">
      <c r="A353" s="81"/>
      <c r="B353" s="42">
        <v>18721</v>
      </c>
      <c r="C353" s="39" t="s">
        <v>517</v>
      </c>
      <c r="D353" s="163" t="s">
        <v>94</v>
      </c>
      <c r="E353" s="58" t="s">
        <v>1074</v>
      </c>
      <c r="F353" s="61">
        <v>25212</v>
      </c>
      <c r="G353" s="58"/>
      <c r="H353" s="41"/>
      <c r="I353" s="41"/>
      <c r="J353" s="41"/>
      <c r="K353" s="41"/>
    </row>
    <row r="354" spans="1:11" ht="17.45" customHeight="1" x14ac:dyDescent="0.35">
      <c r="A354" s="81"/>
      <c r="B354" s="42">
        <v>18752</v>
      </c>
      <c r="C354" s="39" t="s">
        <v>531</v>
      </c>
      <c r="D354" s="163" t="s">
        <v>94</v>
      </c>
      <c r="E354" s="58" t="s">
        <v>1074</v>
      </c>
      <c r="F354" s="61">
        <v>25212</v>
      </c>
      <c r="G354" s="58"/>
      <c r="H354" s="41"/>
      <c r="I354" s="41"/>
      <c r="J354" s="41"/>
      <c r="K354" s="41"/>
    </row>
    <row r="355" spans="1:11" ht="17.45" customHeight="1" x14ac:dyDescent="0.35">
      <c r="A355" s="81"/>
      <c r="B355" s="139" t="s">
        <v>1009</v>
      </c>
      <c r="C355" s="136" t="s">
        <v>1008</v>
      </c>
      <c r="D355" s="163" t="s">
        <v>94</v>
      </c>
      <c r="E355" s="58" t="s">
        <v>1074</v>
      </c>
      <c r="F355" s="61">
        <v>25212</v>
      </c>
      <c r="G355" s="58"/>
      <c r="H355" s="41"/>
      <c r="I355" s="41"/>
      <c r="J355" s="41"/>
      <c r="K355" s="41"/>
    </row>
    <row r="356" spans="1:11" ht="17.45" customHeight="1" x14ac:dyDescent="0.35">
      <c r="A356" s="81"/>
      <c r="B356" s="135">
        <v>20894</v>
      </c>
      <c r="C356" s="136" t="s">
        <v>1014</v>
      </c>
      <c r="D356" s="163" t="s">
        <v>94</v>
      </c>
      <c r="E356" s="58" t="s">
        <v>1074</v>
      </c>
      <c r="F356" s="61">
        <v>25212</v>
      </c>
      <c r="G356" s="58"/>
      <c r="H356" s="41"/>
      <c r="I356" s="41"/>
      <c r="J356" s="41"/>
      <c r="K356" s="41"/>
    </row>
    <row r="357" spans="1:11" ht="17.45" customHeight="1" x14ac:dyDescent="0.35">
      <c r="A357" s="81"/>
      <c r="B357" s="42">
        <v>20900</v>
      </c>
      <c r="C357" s="39" t="s">
        <v>1025</v>
      </c>
      <c r="D357" s="163" t="s">
        <v>94</v>
      </c>
      <c r="E357" s="58" t="s">
        <v>1074</v>
      </c>
      <c r="F357" s="61">
        <v>25212</v>
      </c>
      <c r="G357" s="58"/>
      <c r="H357" s="41"/>
      <c r="I357" s="41"/>
      <c r="J357" s="41"/>
      <c r="K357" s="41"/>
    </row>
    <row r="358" spans="1:11" ht="17.45" customHeight="1" x14ac:dyDescent="0.35">
      <c r="A358" s="81"/>
      <c r="B358" s="42">
        <v>18983</v>
      </c>
      <c r="C358" s="39" t="s">
        <v>567</v>
      </c>
      <c r="D358" s="163" t="s">
        <v>95</v>
      </c>
      <c r="E358" s="58" t="s">
        <v>1074</v>
      </c>
      <c r="F358" s="61">
        <v>25212</v>
      </c>
      <c r="G358" s="58"/>
      <c r="H358" s="41"/>
      <c r="I358" s="41"/>
      <c r="J358" s="41"/>
      <c r="K358" s="41"/>
    </row>
    <row r="359" spans="1:11" ht="17.45" customHeight="1" x14ac:dyDescent="0.35">
      <c r="A359" s="81"/>
      <c r="B359" s="133">
        <v>19241</v>
      </c>
      <c r="C359" s="79" t="s">
        <v>912</v>
      </c>
      <c r="D359" s="163" t="s">
        <v>95</v>
      </c>
      <c r="E359" s="58" t="s">
        <v>1074</v>
      </c>
      <c r="F359" s="61">
        <v>25212</v>
      </c>
      <c r="G359" s="58"/>
      <c r="H359" s="41"/>
      <c r="I359" s="41"/>
      <c r="J359" s="41"/>
      <c r="K359" s="41"/>
    </row>
    <row r="360" spans="1:11" ht="17.45" customHeight="1" x14ac:dyDescent="0.35">
      <c r="A360" s="81"/>
      <c r="B360" s="133">
        <v>19353</v>
      </c>
      <c r="C360" s="138" t="s">
        <v>1015</v>
      </c>
      <c r="D360" s="163" t="s">
        <v>95</v>
      </c>
      <c r="E360" s="58" t="s">
        <v>1074</v>
      </c>
      <c r="F360" s="61">
        <v>25212</v>
      </c>
      <c r="G360" s="58"/>
      <c r="H360" s="41"/>
      <c r="I360" s="41"/>
      <c r="J360" s="41"/>
      <c r="K360" s="41"/>
    </row>
    <row r="361" spans="1:11" ht="17.45" customHeight="1" x14ac:dyDescent="0.35">
      <c r="A361" s="81"/>
      <c r="B361" s="34">
        <v>20849</v>
      </c>
      <c r="C361" s="79" t="s">
        <v>976</v>
      </c>
      <c r="D361" s="163" t="s">
        <v>97</v>
      </c>
      <c r="E361" s="58" t="s">
        <v>1074</v>
      </c>
      <c r="F361" s="61">
        <v>25212</v>
      </c>
      <c r="G361" s="58"/>
      <c r="H361" s="41"/>
      <c r="I361" s="41"/>
      <c r="J361" s="41"/>
      <c r="K361" s="41"/>
    </row>
    <row r="362" spans="1:11" ht="17.45" customHeight="1" x14ac:dyDescent="0.35">
      <c r="A362" s="81"/>
      <c r="B362" s="139" t="s">
        <v>1005</v>
      </c>
      <c r="C362" s="136" t="s">
        <v>1004</v>
      </c>
      <c r="D362" s="163" t="s">
        <v>97</v>
      </c>
      <c r="E362" s="58" t="s">
        <v>1074</v>
      </c>
      <c r="F362" s="61">
        <v>25212</v>
      </c>
      <c r="G362" s="58"/>
      <c r="H362" s="41"/>
      <c r="I362" s="41"/>
      <c r="J362" s="41"/>
      <c r="K362" s="41"/>
    </row>
    <row r="363" spans="1:11" ht="17.45" customHeight="1" x14ac:dyDescent="0.35">
      <c r="A363" s="81"/>
      <c r="B363" s="42">
        <v>20908</v>
      </c>
      <c r="C363" s="39" t="s">
        <v>1048</v>
      </c>
      <c r="D363" s="163" t="s">
        <v>97</v>
      </c>
      <c r="E363" s="58" t="s">
        <v>1074</v>
      </c>
      <c r="F363" s="61">
        <v>25212</v>
      </c>
      <c r="G363" s="58"/>
      <c r="H363" s="41"/>
      <c r="I363" s="41"/>
      <c r="J363" s="41"/>
      <c r="K363" s="41"/>
    </row>
    <row r="364" spans="1:11" ht="17.45" customHeight="1" x14ac:dyDescent="0.35">
      <c r="A364" s="81"/>
      <c r="B364" s="57">
        <v>19353</v>
      </c>
      <c r="C364" s="118" t="s">
        <v>1015</v>
      </c>
      <c r="D364" s="163" t="s">
        <v>95</v>
      </c>
      <c r="E364" s="58" t="s">
        <v>1074</v>
      </c>
      <c r="F364" s="61">
        <v>25212</v>
      </c>
      <c r="G364" s="58"/>
      <c r="H364" s="41"/>
      <c r="I364" s="41"/>
      <c r="J364" s="41"/>
      <c r="K364" s="41"/>
    </row>
    <row r="365" spans="1:11" ht="17.45" customHeight="1" x14ac:dyDescent="0.35">
      <c r="A365" s="37"/>
      <c r="B365" s="215" t="s">
        <v>1076</v>
      </c>
      <c r="C365" s="216"/>
      <c r="D365" s="217"/>
      <c r="E365" s="39"/>
      <c r="F365" s="39"/>
      <c r="G365" s="39"/>
      <c r="H365" s="41"/>
      <c r="I365" s="41"/>
      <c r="J365" s="41"/>
      <c r="K365" s="41"/>
    </row>
    <row r="366" spans="1:11" ht="17.45" customHeight="1" x14ac:dyDescent="0.35">
      <c r="A366" s="44"/>
      <c r="D366" s="33"/>
      <c r="E366" s="41"/>
      <c r="F366" s="41"/>
      <c r="G366" s="41"/>
    </row>
    <row r="367" spans="1:11" ht="17.45" customHeight="1" x14ac:dyDescent="0.35">
      <c r="A367" s="44"/>
      <c r="D367" s="33"/>
      <c r="E367" s="41"/>
      <c r="F367" s="41"/>
      <c r="G367" s="41"/>
    </row>
    <row r="368" spans="1:11" ht="17.45" customHeight="1" x14ac:dyDescent="0.35">
      <c r="A368" s="52"/>
      <c r="G368" s="157"/>
    </row>
  </sheetData>
  <sortState xmlns:xlrd2="http://schemas.microsoft.com/office/spreadsheetml/2017/richdata2" ref="A6:D54">
    <sortCondition ref="A6:A54"/>
  </sortState>
  <mergeCells count="33">
    <mergeCell ref="B365:D365"/>
    <mergeCell ref="B243:G243"/>
    <mergeCell ref="B288:G288"/>
    <mergeCell ref="B289:G289"/>
    <mergeCell ref="B290:G290"/>
    <mergeCell ref="B244:G244"/>
    <mergeCell ref="B338:G338"/>
    <mergeCell ref="B51:G51"/>
    <mergeCell ref="B52:G52"/>
    <mergeCell ref="B100:G100"/>
    <mergeCell ref="B148:G148"/>
    <mergeCell ref="B196:G196"/>
    <mergeCell ref="B97:G97"/>
    <mergeCell ref="B98:G98"/>
    <mergeCell ref="B99:G99"/>
    <mergeCell ref="B145:G145"/>
    <mergeCell ref="B146:G146"/>
    <mergeCell ref="B147:G147"/>
    <mergeCell ref="B193:G193"/>
    <mergeCell ref="B194:G194"/>
    <mergeCell ref="B195:G195"/>
    <mergeCell ref="B1:G1"/>
    <mergeCell ref="B2:G2"/>
    <mergeCell ref="B49:G49"/>
    <mergeCell ref="B50:G50"/>
    <mergeCell ref="B3:G3"/>
    <mergeCell ref="B4:G4"/>
    <mergeCell ref="B241:G241"/>
    <mergeCell ref="B242:G242"/>
    <mergeCell ref="B335:G335"/>
    <mergeCell ref="B336:G336"/>
    <mergeCell ref="B337:G337"/>
    <mergeCell ref="B291:G291"/>
  </mergeCells>
  <printOptions horizontalCentered="1"/>
  <pageMargins left="0.59055118110236227" right="0.39370078740157483" top="0.31496062992125984" bottom="0.11811023622047245" header="0.11811023622047245" footer="0.11811023622047245"/>
  <pageSetup paperSize="9" orientation="portrait" r:id="rId1"/>
  <headerFooter>
    <oddHeader>&amp;L  &amp;G</oddHeader>
    <oddFooter>&amp;L&amp;8งานทะเบียนและวัดผล&amp;R&amp;8ข้อมูล ณ วันที่ 13 พฤษภาคม 2569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M294"/>
  <sheetViews>
    <sheetView topLeftCell="A148" zoomScaleNormal="100" workbookViewId="0">
      <selection activeCell="G179" sqref="G179"/>
    </sheetView>
  </sheetViews>
  <sheetFormatPr defaultColWidth="9.140625" defaultRowHeight="17.100000000000001" customHeight="1" x14ac:dyDescent="0.35"/>
  <cols>
    <col min="1" max="1" width="6.140625" style="33" customWidth="1"/>
    <col min="2" max="2" width="12.42578125" style="41" customWidth="1"/>
    <col min="3" max="3" width="30" style="41" customWidth="1"/>
    <col min="4" max="4" width="10.7109375" style="140" customWidth="1"/>
    <col min="5" max="7" width="10.7109375" style="41" customWidth="1"/>
    <col min="8" max="8" width="9.7109375" style="41" customWidth="1"/>
    <col min="9" max="9" width="14.42578125" style="41" bestFit="1" customWidth="1"/>
    <col min="10" max="10" width="9.7109375" style="41" customWidth="1"/>
    <col min="11" max="11" width="10.140625" style="41" bestFit="1" customWidth="1"/>
    <col min="12" max="239" width="6.85546875" style="41" customWidth="1"/>
    <col min="240" max="16384" width="9.140625" style="41"/>
  </cols>
  <sheetData>
    <row r="1" spans="1:7" ht="17.100000000000001" customHeight="1" x14ac:dyDescent="0.35">
      <c r="B1" s="210" t="s">
        <v>0</v>
      </c>
      <c r="C1" s="210"/>
      <c r="D1" s="210"/>
      <c r="E1" s="210"/>
      <c r="F1" s="210"/>
      <c r="G1" s="210"/>
    </row>
    <row r="2" spans="1:7" ht="17.100000000000001" customHeight="1" x14ac:dyDescent="0.35">
      <c r="B2" s="210" t="str">
        <f>CONCATENATE("รายชื่อนักเรียน  ",'สรุปจำนวน-นร.'!$B$2," ชั้นมัธยมศึกษาปีที่ 5/1 (วิทย์ - คณิต)")</f>
        <v>รายชื่อนักเรียน  ภาคเรียนที่ 1 ปีการศึกษา 2569 ชั้นมัธยมศึกษาปีที่ 5/1 (วิทย์ - คณิต)</v>
      </c>
      <c r="C2" s="210"/>
      <c r="D2" s="210"/>
      <c r="E2" s="210"/>
      <c r="F2" s="210"/>
      <c r="G2" s="210"/>
    </row>
    <row r="3" spans="1:7" ht="17.100000000000001" customHeight="1" x14ac:dyDescent="0.35">
      <c r="B3" s="210" t="str">
        <f>"ครูที่ปรึกษา : "&amp;ครูที่ปรึกษา!$D$45</f>
        <v xml:space="preserve">ครูที่ปรึกษา : 1. นางพัชรากร  น่วมมะโน  2. นางสาวสุดใจ  บุษบงค์  </v>
      </c>
      <c r="C3" s="210"/>
      <c r="D3" s="210"/>
      <c r="E3" s="210"/>
      <c r="F3" s="210"/>
      <c r="G3" s="210"/>
    </row>
    <row r="4" spans="1:7" ht="17.100000000000001" customHeight="1" x14ac:dyDescent="0.35">
      <c r="B4" s="209" t="str">
        <f>"ชาย  " &amp; SUM(COUNTIF(C6:C49,{"นาย","เด็กชาย"}&amp;"*")) &amp; "  คน     หญิง  " &amp; SUM(COUNTIF(C6:C49,{"นางสาว","เด็กหญิง"}&amp;"*")) &amp; "  คน     รวม  " &amp; COUNTA(C6:C49) &amp; "  คน"</f>
        <v>ชาย  10  คน     หญิง  18  คน     รวม  28  คน</v>
      </c>
      <c r="C4" s="209"/>
      <c r="D4" s="209"/>
      <c r="E4" s="209"/>
      <c r="F4" s="209"/>
      <c r="G4" s="209"/>
    </row>
    <row r="5" spans="1:7" ht="17.100000000000001" customHeight="1" x14ac:dyDescent="0.35">
      <c r="A5" s="37" t="s">
        <v>1</v>
      </c>
      <c r="B5" s="37" t="s">
        <v>2</v>
      </c>
      <c r="C5" s="37" t="s">
        <v>3</v>
      </c>
      <c r="D5" s="139"/>
      <c r="E5" s="39"/>
      <c r="F5" s="39"/>
      <c r="G5" s="39"/>
    </row>
    <row r="6" spans="1:7" ht="17.100000000000001" customHeight="1" x14ac:dyDescent="0.35">
      <c r="A6" s="37">
        <v>1</v>
      </c>
      <c r="B6" s="42">
        <v>18774</v>
      </c>
      <c r="C6" s="39" t="s">
        <v>1031</v>
      </c>
      <c r="D6" s="139"/>
      <c r="E6" s="39"/>
      <c r="F6" s="39"/>
      <c r="G6" s="39"/>
    </row>
    <row r="7" spans="1:7" ht="17.100000000000001" customHeight="1" x14ac:dyDescent="0.35">
      <c r="A7" s="37">
        <v>2</v>
      </c>
      <c r="B7" s="37">
        <v>19125</v>
      </c>
      <c r="C7" s="131" t="s">
        <v>863</v>
      </c>
      <c r="D7" s="139"/>
      <c r="E7" s="39"/>
      <c r="F7" s="39"/>
      <c r="G7" s="39"/>
    </row>
    <row r="8" spans="1:7" ht="17.100000000000001" customHeight="1" x14ac:dyDescent="0.35">
      <c r="A8" s="37">
        <v>3</v>
      </c>
      <c r="B8" s="37">
        <v>19127</v>
      </c>
      <c r="C8" s="131" t="s">
        <v>862</v>
      </c>
      <c r="D8" s="139"/>
      <c r="E8" s="39"/>
      <c r="F8" s="39"/>
      <c r="G8" s="39"/>
    </row>
    <row r="9" spans="1:7" ht="17.100000000000001" customHeight="1" x14ac:dyDescent="0.35">
      <c r="A9" s="37">
        <v>4</v>
      </c>
      <c r="B9" s="37">
        <v>19128</v>
      </c>
      <c r="C9" s="131" t="s">
        <v>876</v>
      </c>
      <c r="D9" s="139"/>
      <c r="E9" s="39"/>
      <c r="F9" s="39"/>
      <c r="G9" s="39"/>
    </row>
    <row r="10" spans="1:7" ht="17.100000000000001" customHeight="1" x14ac:dyDescent="0.35">
      <c r="A10" s="37">
        <v>5</v>
      </c>
      <c r="B10" s="37">
        <v>19134</v>
      </c>
      <c r="C10" s="131" t="s">
        <v>861</v>
      </c>
      <c r="D10" s="139"/>
      <c r="E10" s="39"/>
      <c r="F10" s="39"/>
      <c r="G10" s="39"/>
    </row>
    <row r="11" spans="1:7" ht="17.100000000000001" customHeight="1" x14ac:dyDescent="0.35">
      <c r="A11" s="37">
        <v>6</v>
      </c>
      <c r="B11" s="37">
        <v>19140</v>
      </c>
      <c r="C11" s="131" t="s">
        <v>880</v>
      </c>
      <c r="D11" s="139"/>
      <c r="E11" s="39"/>
      <c r="F11" s="39"/>
      <c r="G11" s="39"/>
    </row>
    <row r="12" spans="1:7" ht="17.100000000000001" customHeight="1" x14ac:dyDescent="0.35">
      <c r="A12" s="37">
        <v>7</v>
      </c>
      <c r="B12" s="42">
        <v>19141</v>
      </c>
      <c r="C12" s="79" t="s">
        <v>867</v>
      </c>
      <c r="D12" s="139"/>
      <c r="E12" s="39"/>
      <c r="F12" s="39"/>
      <c r="G12" s="39"/>
    </row>
    <row r="13" spans="1:7" ht="17.100000000000001" customHeight="1" x14ac:dyDescent="0.35">
      <c r="A13" s="37">
        <v>8</v>
      </c>
      <c r="B13" s="37">
        <v>19143</v>
      </c>
      <c r="C13" s="131" t="s">
        <v>868</v>
      </c>
      <c r="D13" s="139"/>
      <c r="E13" s="39"/>
      <c r="F13" s="39"/>
      <c r="G13" s="39"/>
    </row>
    <row r="14" spans="1:7" ht="17.100000000000001" customHeight="1" x14ac:dyDescent="0.35">
      <c r="A14" s="37">
        <v>9</v>
      </c>
      <c r="B14" s="37">
        <v>19164</v>
      </c>
      <c r="C14" s="131" t="s">
        <v>860</v>
      </c>
      <c r="D14" s="139"/>
      <c r="E14" s="39"/>
      <c r="F14" s="39"/>
      <c r="G14" s="39"/>
    </row>
    <row r="15" spans="1:7" ht="17.100000000000001" customHeight="1" x14ac:dyDescent="0.35">
      <c r="A15" s="37">
        <v>10</v>
      </c>
      <c r="B15" s="37">
        <v>19174</v>
      </c>
      <c r="C15" s="131" t="s">
        <v>871</v>
      </c>
      <c r="D15" s="139"/>
      <c r="E15" s="39"/>
      <c r="F15" s="39"/>
      <c r="G15" s="39"/>
    </row>
    <row r="16" spans="1:7" ht="17.100000000000001" customHeight="1" x14ac:dyDescent="0.35">
      <c r="A16" s="37">
        <v>11</v>
      </c>
      <c r="B16" s="37">
        <v>19178</v>
      </c>
      <c r="C16" s="131" t="s">
        <v>872</v>
      </c>
      <c r="D16" s="139"/>
      <c r="E16" s="39"/>
      <c r="F16" s="39"/>
      <c r="G16" s="39"/>
    </row>
    <row r="17" spans="1:7" ht="17.100000000000001" customHeight="1" x14ac:dyDescent="0.35">
      <c r="A17" s="37">
        <v>12</v>
      </c>
      <c r="B17" s="37">
        <v>19192</v>
      </c>
      <c r="C17" s="131" t="s">
        <v>881</v>
      </c>
      <c r="D17" s="139"/>
      <c r="E17" s="39"/>
      <c r="F17" s="39"/>
      <c r="G17" s="39"/>
    </row>
    <row r="18" spans="1:7" ht="17.100000000000001" customHeight="1" x14ac:dyDescent="0.35">
      <c r="A18" s="37">
        <v>13</v>
      </c>
      <c r="B18" s="37">
        <v>19196</v>
      </c>
      <c r="C18" s="131" t="s">
        <v>874</v>
      </c>
      <c r="D18" s="139"/>
      <c r="E18" s="39"/>
      <c r="F18" s="39"/>
      <c r="G18" s="39"/>
    </row>
    <row r="19" spans="1:7" ht="17.100000000000001" customHeight="1" x14ac:dyDescent="0.35">
      <c r="A19" s="37">
        <v>14</v>
      </c>
      <c r="B19" s="42">
        <v>19220</v>
      </c>
      <c r="C19" s="131" t="s">
        <v>883</v>
      </c>
      <c r="D19" s="139"/>
      <c r="E19" s="39"/>
      <c r="F19" s="39"/>
      <c r="G19" s="39"/>
    </row>
    <row r="20" spans="1:7" ht="17.100000000000001" customHeight="1" x14ac:dyDescent="0.35">
      <c r="A20" s="37">
        <v>15</v>
      </c>
      <c r="B20" s="37">
        <v>19222</v>
      </c>
      <c r="C20" s="131" t="s">
        <v>858</v>
      </c>
      <c r="D20" s="139"/>
      <c r="E20" s="39"/>
      <c r="F20" s="39"/>
      <c r="G20" s="39"/>
    </row>
    <row r="21" spans="1:7" ht="17.100000000000001" customHeight="1" x14ac:dyDescent="0.35">
      <c r="A21" s="37">
        <v>16</v>
      </c>
      <c r="B21" s="37">
        <v>19225</v>
      </c>
      <c r="C21" s="131" t="s">
        <v>879</v>
      </c>
      <c r="D21" s="139"/>
      <c r="E21" s="39"/>
      <c r="F21" s="39"/>
      <c r="G21" s="39"/>
    </row>
    <row r="22" spans="1:7" ht="17.100000000000001" customHeight="1" x14ac:dyDescent="0.35">
      <c r="A22" s="37">
        <v>17</v>
      </c>
      <c r="B22" s="37">
        <v>19245</v>
      </c>
      <c r="C22" s="131" t="s">
        <v>870</v>
      </c>
      <c r="D22" s="139"/>
      <c r="E22" s="39"/>
      <c r="F22" s="39"/>
      <c r="G22" s="39"/>
    </row>
    <row r="23" spans="1:7" ht="17.100000000000001" customHeight="1" x14ac:dyDescent="0.35">
      <c r="A23" s="37">
        <v>18</v>
      </c>
      <c r="B23" s="37">
        <v>19264</v>
      </c>
      <c r="C23" s="131" t="s">
        <v>873</v>
      </c>
      <c r="D23" s="139"/>
      <c r="E23" s="39"/>
      <c r="F23" s="39"/>
      <c r="G23" s="39"/>
    </row>
    <row r="24" spans="1:7" ht="17.100000000000001" customHeight="1" x14ac:dyDescent="0.35">
      <c r="A24" s="37">
        <v>19</v>
      </c>
      <c r="B24" s="37">
        <v>19302</v>
      </c>
      <c r="C24" s="131" t="s">
        <v>875</v>
      </c>
      <c r="D24" s="139"/>
      <c r="E24" s="39"/>
      <c r="F24" s="39"/>
      <c r="G24" s="39"/>
    </row>
    <row r="25" spans="1:7" ht="17.100000000000001" customHeight="1" x14ac:dyDescent="0.35">
      <c r="A25" s="37">
        <v>20</v>
      </c>
      <c r="B25" s="37">
        <v>19316</v>
      </c>
      <c r="C25" s="131" t="s">
        <v>859</v>
      </c>
      <c r="D25" s="139"/>
      <c r="E25" s="39"/>
      <c r="F25" s="39"/>
      <c r="G25" s="39"/>
    </row>
    <row r="26" spans="1:7" ht="17.100000000000001" customHeight="1" x14ac:dyDescent="0.35">
      <c r="A26" s="37">
        <v>21</v>
      </c>
      <c r="B26" s="42">
        <v>19328</v>
      </c>
      <c r="C26" s="131" t="s">
        <v>882</v>
      </c>
      <c r="D26" s="139"/>
      <c r="E26" s="39"/>
      <c r="F26" s="39"/>
      <c r="G26" s="39"/>
    </row>
    <row r="27" spans="1:7" ht="17.100000000000001" customHeight="1" x14ac:dyDescent="0.35">
      <c r="A27" s="37">
        <v>22</v>
      </c>
      <c r="B27" s="37">
        <v>19332</v>
      </c>
      <c r="C27" s="131" t="s">
        <v>864</v>
      </c>
      <c r="D27" s="139"/>
      <c r="E27" s="39"/>
      <c r="F27" s="39"/>
      <c r="G27" s="39"/>
    </row>
    <row r="28" spans="1:7" ht="17.100000000000001" customHeight="1" x14ac:dyDescent="0.35">
      <c r="A28" s="37">
        <v>23</v>
      </c>
      <c r="B28" s="37">
        <v>19370</v>
      </c>
      <c r="C28" s="131" t="s">
        <v>869</v>
      </c>
      <c r="D28" s="139"/>
      <c r="E28" s="39"/>
      <c r="F28" s="39"/>
      <c r="G28" s="39"/>
    </row>
    <row r="29" spans="1:7" ht="17.100000000000001" customHeight="1" x14ac:dyDescent="0.35">
      <c r="A29" s="37">
        <v>24</v>
      </c>
      <c r="B29" s="37">
        <v>19413</v>
      </c>
      <c r="C29" s="131" t="s">
        <v>878</v>
      </c>
      <c r="D29" s="139"/>
      <c r="E29" s="39"/>
      <c r="F29" s="39"/>
      <c r="G29" s="39"/>
    </row>
    <row r="30" spans="1:7" ht="17.100000000000001" customHeight="1" x14ac:dyDescent="0.35">
      <c r="A30" s="37">
        <v>25</v>
      </c>
      <c r="B30" s="37">
        <v>19469</v>
      </c>
      <c r="C30" s="131" t="s">
        <v>866</v>
      </c>
      <c r="D30" s="139"/>
      <c r="E30" s="39"/>
      <c r="F30" s="39"/>
      <c r="G30" s="39"/>
    </row>
    <row r="31" spans="1:7" ht="17.100000000000001" customHeight="1" x14ac:dyDescent="0.35">
      <c r="A31" s="37">
        <v>26</v>
      </c>
      <c r="B31" s="37">
        <v>19525</v>
      </c>
      <c r="C31" s="79" t="s">
        <v>877</v>
      </c>
      <c r="D31" s="139"/>
      <c r="E31" s="39"/>
      <c r="F31" s="39"/>
      <c r="G31" s="39"/>
    </row>
    <row r="32" spans="1:7" ht="17.100000000000001" customHeight="1" x14ac:dyDescent="0.35">
      <c r="A32" s="37">
        <v>27</v>
      </c>
      <c r="B32" s="37">
        <v>20480</v>
      </c>
      <c r="C32" s="79" t="s">
        <v>865</v>
      </c>
      <c r="D32" s="139"/>
      <c r="E32" s="39"/>
      <c r="F32" s="39"/>
      <c r="G32" s="39"/>
    </row>
    <row r="33" spans="1:7" ht="17.100000000000001" customHeight="1" x14ac:dyDescent="0.35">
      <c r="A33" s="37">
        <v>28</v>
      </c>
      <c r="B33" s="42">
        <v>20914</v>
      </c>
      <c r="C33" s="39" t="s">
        <v>1059</v>
      </c>
      <c r="D33" s="139"/>
      <c r="E33" s="39"/>
      <c r="F33" s="39"/>
      <c r="G33" s="39"/>
    </row>
    <row r="34" spans="1:7" ht="17.100000000000001" customHeight="1" x14ac:dyDescent="0.35">
      <c r="A34" s="44"/>
    </row>
    <row r="35" spans="1:7" ht="17.100000000000001" customHeight="1" x14ac:dyDescent="0.35">
      <c r="A35" s="44"/>
    </row>
    <row r="36" spans="1:7" ht="17.100000000000001" customHeight="1" x14ac:dyDescent="0.35">
      <c r="A36" s="44"/>
      <c r="D36" s="164"/>
      <c r="E36" s="56"/>
      <c r="F36" s="56"/>
      <c r="G36" s="56"/>
    </row>
    <row r="37" spans="1:7" ht="17.100000000000001" customHeight="1" x14ac:dyDescent="0.35">
      <c r="A37" s="44"/>
      <c r="D37" s="164"/>
      <c r="E37" s="56"/>
      <c r="F37" s="56"/>
      <c r="G37" s="56"/>
    </row>
    <row r="38" spans="1:7" ht="17.100000000000001" customHeight="1" x14ac:dyDescent="0.35">
      <c r="A38" s="44"/>
    </row>
    <row r="39" spans="1:7" ht="17.100000000000001" customHeight="1" x14ac:dyDescent="0.35">
      <c r="A39" s="44"/>
    </row>
    <row r="40" spans="1:7" ht="17.100000000000001" customHeight="1" x14ac:dyDescent="0.35">
      <c r="A40" s="44"/>
    </row>
    <row r="41" spans="1:7" ht="17.100000000000001" customHeight="1" x14ac:dyDescent="0.35">
      <c r="A41" s="44"/>
    </row>
    <row r="42" spans="1:7" ht="17.100000000000001" customHeight="1" x14ac:dyDescent="0.35">
      <c r="A42" s="44"/>
      <c r="B42" s="43"/>
      <c r="C42" s="132"/>
    </row>
    <row r="43" spans="1:7" ht="17.100000000000001" customHeight="1" x14ac:dyDescent="0.35">
      <c r="A43" s="44"/>
      <c r="B43" s="43"/>
      <c r="C43" s="132"/>
    </row>
    <row r="44" spans="1:7" ht="17.100000000000001" customHeight="1" x14ac:dyDescent="0.35">
      <c r="A44" s="44"/>
      <c r="B44" s="43"/>
      <c r="C44" s="132"/>
    </row>
    <row r="45" spans="1:7" ht="17.100000000000001" customHeight="1" x14ac:dyDescent="0.35">
      <c r="A45" s="44"/>
    </row>
    <row r="46" spans="1:7" ht="17.100000000000001" customHeight="1" x14ac:dyDescent="0.35">
      <c r="A46" s="44"/>
    </row>
    <row r="47" spans="1:7" ht="17.100000000000001" customHeight="1" x14ac:dyDescent="0.35">
      <c r="A47" s="44"/>
      <c r="B47" s="43"/>
      <c r="C47" s="132"/>
    </row>
    <row r="48" spans="1:7" ht="17.100000000000001" customHeight="1" x14ac:dyDescent="0.35">
      <c r="A48" s="44"/>
      <c r="B48" s="43"/>
      <c r="C48" s="132"/>
    </row>
    <row r="49" spans="1:7" ht="15.6" customHeight="1" x14ac:dyDescent="0.35">
      <c r="A49" s="44"/>
      <c r="B49" s="43"/>
      <c r="C49" s="132"/>
    </row>
    <row r="50" spans="1:7" ht="17.100000000000001" customHeight="1" x14ac:dyDescent="0.35">
      <c r="B50" s="210" t="s">
        <v>0</v>
      </c>
      <c r="C50" s="210"/>
      <c r="D50" s="210"/>
      <c r="E50" s="210"/>
      <c r="F50" s="210"/>
      <c r="G50" s="210"/>
    </row>
    <row r="51" spans="1:7" ht="17.100000000000001" customHeight="1" x14ac:dyDescent="0.35">
      <c r="B51" s="210" t="str">
        <f>CONCATENATE("รายชื่อนักเรียน  ",'สรุปจำนวน-นร.'!$B$2," ชั้นมัธยมศึกษาปีที่ 5/2 (วิทย์ - คณิต)")</f>
        <v>รายชื่อนักเรียน  ภาคเรียนที่ 1 ปีการศึกษา 2569 ชั้นมัธยมศึกษาปีที่ 5/2 (วิทย์ - คณิต)</v>
      </c>
      <c r="C51" s="210"/>
      <c r="D51" s="210"/>
      <c r="E51" s="210"/>
      <c r="F51" s="210"/>
      <c r="G51" s="210"/>
    </row>
    <row r="52" spans="1:7" ht="17.100000000000001" customHeight="1" x14ac:dyDescent="0.35">
      <c r="B52" s="210" t="str">
        <f>"ครูที่ปรึกษา : "&amp;ครูที่ปรึกษา!$D$46</f>
        <v>ครูที่ปรึกษา : นางวจนพร  ถาวงษ์กลาง</v>
      </c>
      <c r="C52" s="210"/>
      <c r="D52" s="210"/>
      <c r="E52" s="210"/>
      <c r="F52" s="210"/>
      <c r="G52" s="210"/>
    </row>
    <row r="53" spans="1:7" ht="17.100000000000001" customHeight="1" x14ac:dyDescent="0.35">
      <c r="B53" s="209" t="str" cm="1">
        <f t="array" ref="B53">"ชาย  " &amp; SUM(COUNTIF(C55:C98,{"นาย","เด็กชาย"}&amp;"*")) &amp; "  คน     หญิง  " &amp; SUM(COUNTIF(C55:C98,{"นางสาว","เด็กหญิง"}&amp;"*")) &amp; "  คน     รวม  " &amp; COUNTA(C55:C98) &amp; "  คน"</f>
        <v>ชาย  16  คน     หญิง  13  คน     รวม  29  คน</v>
      </c>
      <c r="C53" s="209"/>
      <c r="D53" s="209"/>
      <c r="E53" s="209"/>
      <c r="F53" s="209"/>
      <c r="G53" s="209"/>
    </row>
    <row r="54" spans="1:7" s="56" customFormat="1" ht="17.100000000000001" customHeight="1" x14ac:dyDescent="0.35">
      <c r="A54" s="37" t="s">
        <v>1</v>
      </c>
      <c r="B54" s="37" t="s">
        <v>2</v>
      </c>
      <c r="C54" s="37" t="s">
        <v>3</v>
      </c>
      <c r="D54" s="139"/>
      <c r="E54" s="39"/>
      <c r="F54" s="39"/>
      <c r="G54" s="39"/>
    </row>
    <row r="55" spans="1:7" s="56" customFormat="1" ht="17.100000000000001" customHeight="1" x14ac:dyDescent="0.35">
      <c r="A55" s="46">
        <v>1</v>
      </c>
      <c r="B55" s="57">
        <v>18645</v>
      </c>
      <c r="C55" s="58" t="s">
        <v>446</v>
      </c>
      <c r="D55" s="163"/>
      <c r="E55" s="58"/>
      <c r="F55" s="58"/>
      <c r="G55" s="58"/>
    </row>
    <row r="56" spans="1:7" ht="17.100000000000001" customHeight="1" x14ac:dyDescent="0.35">
      <c r="A56" s="46">
        <v>2</v>
      </c>
      <c r="B56" s="57">
        <v>18730</v>
      </c>
      <c r="C56" s="58" t="s">
        <v>552</v>
      </c>
      <c r="D56" s="163"/>
      <c r="E56" s="58"/>
      <c r="F56" s="58"/>
      <c r="G56" s="58"/>
    </row>
    <row r="57" spans="1:7" ht="17.100000000000001" customHeight="1" x14ac:dyDescent="0.35">
      <c r="A57" s="46">
        <v>3</v>
      </c>
      <c r="B57" s="57">
        <v>19453</v>
      </c>
      <c r="C57" s="58" t="s">
        <v>437</v>
      </c>
      <c r="D57" s="139"/>
      <c r="E57" s="39"/>
      <c r="F57" s="39"/>
      <c r="G57" s="39"/>
    </row>
    <row r="58" spans="1:7" ht="17.100000000000001" customHeight="1" x14ac:dyDescent="0.35">
      <c r="A58" s="46">
        <v>4</v>
      </c>
      <c r="B58" s="81">
        <v>20393</v>
      </c>
      <c r="C58" s="58" t="s">
        <v>457</v>
      </c>
      <c r="D58" s="139"/>
      <c r="E58" s="39"/>
      <c r="F58" s="39"/>
      <c r="G58" s="39"/>
    </row>
    <row r="59" spans="1:7" ht="17.100000000000001" customHeight="1" x14ac:dyDescent="0.35">
      <c r="A59" s="46">
        <v>5</v>
      </c>
      <c r="B59" s="42">
        <v>18821</v>
      </c>
      <c r="C59" s="39" t="s">
        <v>990</v>
      </c>
      <c r="D59" s="139"/>
      <c r="E59" s="39"/>
      <c r="F59" s="39"/>
      <c r="G59" s="39"/>
    </row>
    <row r="60" spans="1:7" ht="17.100000000000001" customHeight="1" x14ac:dyDescent="0.35">
      <c r="A60" s="46">
        <v>6</v>
      </c>
      <c r="B60" s="133">
        <v>19154</v>
      </c>
      <c r="C60" s="134" t="s">
        <v>884</v>
      </c>
      <c r="D60" s="139"/>
      <c r="E60" s="39"/>
      <c r="F60" s="39"/>
      <c r="G60" s="39"/>
    </row>
    <row r="61" spans="1:7" ht="17.100000000000001" customHeight="1" x14ac:dyDescent="0.35">
      <c r="A61" s="46">
        <v>7</v>
      </c>
      <c r="B61" s="42">
        <v>19158</v>
      </c>
      <c r="C61" s="79" t="s">
        <v>904</v>
      </c>
      <c r="D61" s="139"/>
      <c r="E61" s="39"/>
      <c r="F61" s="39"/>
      <c r="G61" s="39"/>
    </row>
    <row r="62" spans="1:7" ht="17.100000000000001" customHeight="1" x14ac:dyDescent="0.35">
      <c r="A62" s="46">
        <v>8</v>
      </c>
      <c r="B62" s="133">
        <v>19191</v>
      </c>
      <c r="C62" s="134" t="s">
        <v>885</v>
      </c>
      <c r="D62" s="139"/>
      <c r="E62" s="39"/>
      <c r="F62" s="39"/>
      <c r="G62" s="39"/>
    </row>
    <row r="63" spans="1:7" s="56" customFormat="1" ht="17.100000000000001" customHeight="1" x14ac:dyDescent="0.35">
      <c r="A63" s="46">
        <v>9</v>
      </c>
      <c r="B63" s="42">
        <v>19204</v>
      </c>
      <c r="C63" s="39" t="s">
        <v>1017</v>
      </c>
      <c r="D63" s="139"/>
      <c r="E63" s="39"/>
      <c r="F63" s="39"/>
      <c r="G63" s="39"/>
    </row>
    <row r="64" spans="1:7" ht="17.100000000000001" customHeight="1" x14ac:dyDescent="0.35">
      <c r="A64" s="46">
        <v>10</v>
      </c>
      <c r="B64" s="42">
        <v>19208</v>
      </c>
      <c r="C64" s="79" t="s">
        <v>886</v>
      </c>
      <c r="D64" s="163"/>
      <c r="E64" s="58"/>
      <c r="F64" s="58"/>
      <c r="G64" s="58"/>
    </row>
    <row r="65" spans="1:13" ht="17.100000000000001" customHeight="1" x14ac:dyDescent="0.35">
      <c r="A65" s="46">
        <v>11</v>
      </c>
      <c r="B65" s="42">
        <v>19234</v>
      </c>
      <c r="C65" s="79" t="s">
        <v>887</v>
      </c>
      <c r="D65" s="139"/>
      <c r="E65" s="39"/>
      <c r="F65" s="39"/>
      <c r="G65" s="39"/>
    </row>
    <row r="66" spans="1:13" ht="17.100000000000001" customHeight="1" x14ac:dyDescent="0.35">
      <c r="A66" s="37">
        <v>12</v>
      </c>
      <c r="B66" s="42">
        <v>19250</v>
      </c>
      <c r="C66" s="79" t="s">
        <v>888</v>
      </c>
      <c r="D66" s="139"/>
      <c r="E66" s="39"/>
      <c r="F66" s="39"/>
      <c r="G66" s="39"/>
    </row>
    <row r="67" spans="1:13" ht="17.100000000000001" customHeight="1" x14ac:dyDescent="0.35">
      <c r="A67" s="37">
        <v>13</v>
      </c>
      <c r="B67" s="42">
        <v>19251</v>
      </c>
      <c r="C67" s="79" t="s">
        <v>889</v>
      </c>
      <c r="D67" s="139"/>
      <c r="E67" s="39"/>
      <c r="F67" s="39"/>
      <c r="G67" s="39"/>
    </row>
    <row r="68" spans="1:13" s="56" customFormat="1" ht="17.100000000000001" customHeight="1" x14ac:dyDescent="0.35">
      <c r="A68" s="37">
        <v>14</v>
      </c>
      <c r="B68" s="42">
        <v>19268</v>
      </c>
      <c r="C68" s="79" t="s">
        <v>890</v>
      </c>
      <c r="D68" s="139"/>
      <c r="E68" s="39"/>
      <c r="F68" s="39"/>
      <c r="G68" s="39"/>
    </row>
    <row r="69" spans="1:13" ht="17.100000000000001" customHeight="1" x14ac:dyDescent="0.35">
      <c r="A69" s="37">
        <v>15</v>
      </c>
      <c r="B69" s="42">
        <v>19291</v>
      </c>
      <c r="C69" s="79" t="s">
        <v>892</v>
      </c>
      <c r="D69" s="139"/>
      <c r="E69" s="39"/>
      <c r="F69" s="39"/>
      <c r="G69" s="39"/>
    </row>
    <row r="70" spans="1:13" ht="17.100000000000001" customHeight="1" x14ac:dyDescent="0.35">
      <c r="A70" s="37">
        <v>16</v>
      </c>
      <c r="B70" s="42">
        <v>19324</v>
      </c>
      <c r="C70" s="79" t="s">
        <v>893</v>
      </c>
      <c r="D70" s="139"/>
      <c r="E70" s="39"/>
      <c r="F70" s="39"/>
      <c r="G70" s="39"/>
    </row>
    <row r="71" spans="1:13" ht="17.100000000000001" customHeight="1" x14ac:dyDescent="0.35">
      <c r="A71" s="37">
        <v>17</v>
      </c>
      <c r="B71" s="42">
        <v>19375</v>
      </c>
      <c r="C71" s="79" t="s">
        <v>894</v>
      </c>
      <c r="D71" s="139"/>
      <c r="E71" s="39"/>
      <c r="F71" s="39"/>
      <c r="G71" s="39"/>
    </row>
    <row r="72" spans="1:13" ht="17.100000000000001" customHeight="1" x14ac:dyDescent="0.35">
      <c r="A72" s="37">
        <v>18</v>
      </c>
      <c r="B72" s="42">
        <v>19395</v>
      </c>
      <c r="C72" s="39" t="s">
        <v>1067</v>
      </c>
      <c r="D72" s="139"/>
      <c r="E72" s="39"/>
      <c r="F72" s="39"/>
      <c r="G72" s="39"/>
    </row>
    <row r="73" spans="1:13" ht="17.100000000000001" customHeight="1" x14ac:dyDescent="0.35">
      <c r="A73" s="37">
        <v>19</v>
      </c>
      <c r="B73" s="42">
        <v>19396</v>
      </c>
      <c r="C73" s="79" t="s">
        <v>896</v>
      </c>
      <c r="D73" s="139"/>
      <c r="E73" s="39"/>
      <c r="F73" s="39"/>
      <c r="G73" s="39"/>
    </row>
    <row r="74" spans="1:13" ht="17.100000000000001" customHeight="1" x14ac:dyDescent="0.35">
      <c r="A74" s="37">
        <v>20</v>
      </c>
      <c r="B74" s="37">
        <v>19406</v>
      </c>
      <c r="C74" s="79" t="s">
        <v>902</v>
      </c>
      <c r="D74" s="139"/>
      <c r="E74" s="39"/>
      <c r="F74" s="39"/>
      <c r="G74" s="39"/>
    </row>
    <row r="75" spans="1:13" ht="17.100000000000001" customHeight="1" x14ac:dyDescent="0.35">
      <c r="A75" s="37">
        <v>21</v>
      </c>
      <c r="B75" s="42">
        <v>19484</v>
      </c>
      <c r="C75" s="79" t="s">
        <v>897</v>
      </c>
      <c r="D75" s="139"/>
      <c r="E75" s="39"/>
      <c r="F75" s="39"/>
      <c r="G75" s="39"/>
    </row>
    <row r="76" spans="1:13" ht="17.100000000000001" customHeight="1" x14ac:dyDescent="0.35">
      <c r="A76" s="37">
        <v>22</v>
      </c>
      <c r="B76" s="37">
        <v>20822</v>
      </c>
      <c r="C76" s="79" t="s">
        <v>1033</v>
      </c>
      <c r="D76" s="139"/>
      <c r="E76" s="39"/>
      <c r="F76" s="39"/>
      <c r="G76" s="39"/>
    </row>
    <row r="77" spans="1:13" ht="17.100000000000001" customHeight="1" x14ac:dyDescent="0.35">
      <c r="A77" s="37">
        <v>23</v>
      </c>
      <c r="B77" s="37">
        <v>20823</v>
      </c>
      <c r="C77" s="79" t="s">
        <v>905</v>
      </c>
      <c r="D77" s="139"/>
      <c r="E77" s="39"/>
      <c r="F77" s="39"/>
      <c r="G77" s="39"/>
    </row>
    <row r="78" spans="1:13" ht="17.100000000000001" customHeight="1" x14ac:dyDescent="0.35">
      <c r="A78" s="37">
        <v>24</v>
      </c>
      <c r="B78" s="37">
        <v>20827</v>
      </c>
      <c r="C78" s="79" t="s">
        <v>900</v>
      </c>
      <c r="D78" s="139"/>
      <c r="E78" s="39"/>
      <c r="F78" s="39"/>
      <c r="G78" s="39"/>
    </row>
    <row r="79" spans="1:13" s="56" customFormat="1" ht="17.100000000000001" customHeight="1" x14ac:dyDescent="0.35">
      <c r="A79" s="37">
        <v>25</v>
      </c>
      <c r="B79" s="37">
        <v>20830</v>
      </c>
      <c r="C79" s="79" t="s">
        <v>899</v>
      </c>
      <c r="D79" s="139"/>
      <c r="E79" s="39"/>
      <c r="F79" s="39"/>
      <c r="G79" s="39"/>
      <c r="L79" s="77"/>
      <c r="M79" s="187"/>
    </row>
    <row r="80" spans="1:13" ht="17.100000000000001" customHeight="1" x14ac:dyDescent="0.35">
      <c r="A80" s="37">
        <v>26</v>
      </c>
      <c r="B80" s="42">
        <v>20863</v>
      </c>
      <c r="C80" s="39" t="s">
        <v>991</v>
      </c>
      <c r="D80" s="139"/>
      <c r="E80" s="39"/>
      <c r="F80" s="39"/>
      <c r="G80" s="39"/>
      <c r="L80" s="33"/>
      <c r="M80" s="128"/>
    </row>
    <row r="81" spans="1:13" ht="17.100000000000001" customHeight="1" x14ac:dyDescent="0.35">
      <c r="A81" s="37">
        <v>27</v>
      </c>
      <c r="B81" s="135">
        <v>20880</v>
      </c>
      <c r="C81" s="39" t="s">
        <v>1006</v>
      </c>
      <c r="D81" s="139"/>
      <c r="E81" s="39"/>
      <c r="F81" s="39"/>
      <c r="G81" s="39"/>
      <c r="L81" s="33"/>
      <c r="M81" s="33"/>
    </row>
    <row r="82" spans="1:13" ht="17.100000000000001" customHeight="1" x14ac:dyDescent="0.35">
      <c r="A82" s="37">
        <v>28</v>
      </c>
      <c r="B82" s="42">
        <v>21228</v>
      </c>
      <c r="C82" s="39" t="s">
        <v>1492</v>
      </c>
      <c r="D82" s="139"/>
      <c r="E82" s="39"/>
      <c r="F82" s="39"/>
      <c r="G82" s="39"/>
      <c r="L82" s="33"/>
      <c r="M82" s="128"/>
    </row>
    <row r="83" spans="1:13" ht="17.100000000000001" customHeight="1" x14ac:dyDescent="0.35">
      <c r="A83" s="37">
        <v>29</v>
      </c>
      <c r="B83" s="42">
        <v>21233</v>
      </c>
      <c r="C83" s="39" t="s">
        <v>1497</v>
      </c>
      <c r="D83" s="139"/>
      <c r="E83" s="39"/>
      <c r="F83" s="39"/>
      <c r="G83" s="39"/>
      <c r="L83" s="33"/>
      <c r="M83" s="128"/>
    </row>
    <row r="84" spans="1:13" ht="17.100000000000001" customHeight="1" x14ac:dyDescent="0.35">
      <c r="A84" s="44"/>
      <c r="L84" s="33"/>
      <c r="M84" s="128"/>
    </row>
    <row r="85" spans="1:13" ht="17.100000000000001" customHeight="1" x14ac:dyDescent="0.35">
      <c r="A85" s="44"/>
      <c r="L85" s="33"/>
      <c r="M85" s="128"/>
    </row>
    <row r="86" spans="1:13" ht="17.100000000000001" customHeight="1" x14ac:dyDescent="0.35">
      <c r="A86" s="44"/>
      <c r="L86" s="33"/>
      <c r="M86" s="128"/>
    </row>
    <row r="87" spans="1:13" ht="17.100000000000001" customHeight="1" x14ac:dyDescent="0.35">
      <c r="A87" s="44"/>
      <c r="L87" s="33"/>
      <c r="M87" s="128"/>
    </row>
    <row r="88" spans="1:13" ht="17.100000000000001" customHeight="1" x14ac:dyDescent="0.35">
      <c r="A88" s="44"/>
      <c r="L88" s="33"/>
      <c r="M88" s="128"/>
    </row>
    <row r="89" spans="1:13" ht="17.100000000000001" customHeight="1" x14ac:dyDescent="0.35">
      <c r="A89" s="44"/>
      <c r="L89" s="33"/>
      <c r="M89" s="33"/>
    </row>
    <row r="90" spans="1:13" ht="17.100000000000001" customHeight="1" x14ac:dyDescent="0.35">
      <c r="A90" s="44"/>
      <c r="G90" s="53"/>
      <c r="L90" s="33"/>
      <c r="M90" s="33"/>
    </row>
    <row r="91" spans="1:13" ht="17.100000000000001" customHeight="1" x14ac:dyDescent="0.35">
      <c r="A91" s="44"/>
      <c r="G91" s="53"/>
      <c r="L91" s="33"/>
      <c r="M91" s="33"/>
    </row>
    <row r="92" spans="1:13" ht="17.100000000000001" customHeight="1" x14ac:dyDescent="0.35">
      <c r="A92" s="44"/>
      <c r="G92" s="53"/>
      <c r="L92" s="33"/>
      <c r="M92" s="33"/>
    </row>
    <row r="93" spans="1:13" ht="17.100000000000001" customHeight="1" x14ac:dyDescent="0.35">
      <c r="A93" s="44"/>
      <c r="G93" s="53"/>
      <c r="L93" s="33"/>
      <c r="M93" s="33"/>
    </row>
    <row r="94" spans="1:13" ht="17.100000000000001" customHeight="1" x14ac:dyDescent="0.35">
      <c r="A94" s="44"/>
      <c r="G94" s="53"/>
      <c r="L94" s="33"/>
      <c r="M94" s="33"/>
    </row>
    <row r="95" spans="1:13" ht="17.100000000000001" customHeight="1" x14ac:dyDescent="0.35">
      <c r="A95" s="44"/>
      <c r="G95" s="53"/>
      <c r="L95" s="33"/>
      <c r="M95" s="33"/>
    </row>
    <row r="96" spans="1:13" ht="17.100000000000001" customHeight="1" x14ac:dyDescent="0.35">
      <c r="A96" s="44"/>
      <c r="B96" s="137"/>
      <c r="C96" s="45"/>
      <c r="G96" s="53"/>
      <c r="L96" s="33"/>
      <c r="M96" s="33"/>
    </row>
    <row r="97" spans="1:13" ht="17.100000000000001" customHeight="1" x14ac:dyDescent="0.35">
      <c r="A97" s="44"/>
      <c r="B97" s="137"/>
      <c r="C97" s="45"/>
      <c r="G97" s="53"/>
      <c r="L97" s="33"/>
      <c r="M97" s="33"/>
    </row>
    <row r="98" spans="1:13" ht="17.100000000000001" customHeight="1" x14ac:dyDescent="0.35">
      <c r="A98" s="44"/>
      <c r="B98" s="137"/>
      <c r="C98" s="45"/>
      <c r="G98" s="53"/>
      <c r="L98" s="33"/>
      <c r="M98" s="33"/>
    </row>
    <row r="99" spans="1:13" ht="17.100000000000001" customHeight="1" x14ac:dyDescent="0.35">
      <c r="B99" s="210" t="s">
        <v>0</v>
      </c>
      <c r="C99" s="210"/>
      <c r="D99" s="210"/>
      <c r="E99" s="210"/>
      <c r="F99" s="210"/>
      <c r="G99" s="210"/>
      <c r="L99" s="33"/>
      <c r="M99" s="128"/>
    </row>
    <row r="100" spans="1:13" ht="17.100000000000001" customHeight="1" x14ac:dyDescent="0.35">
      <c r="B100" s="210" t="str">
        <f>CONCATENATE("รายชื่อนักเรียน  ",'สรุปจำนวน-นร.'!$B$2," ชั้นมัธยมศึกษาปีที่ 5/3 (วิทย์ - คณิต)")</f>
        <v>รายชื่อนักเรียน  ภาคเรียนที่ 1 ปีการศึกษา 2569 ชั้นมัธยมศึกษาปีที่ 5/3 (วิทย์ - คณิต)</v>
      </c>
      <c r="C100" s="210"/>
      <c r="D100" s="210"/>
      <c r="E100" s="210"/>
      <c r="F100" s="210"/>
      <c r="G100" s="210"/>
      <c r="L100" s="33"/>
      <c r="M100" s="128"/>
    </row>
    <row r="101" spans="1:13" ht="17.100000000000001" customHeight="1" x14ac:dyDescent="0.35">
      <c r="B101" s="210" t="str">
        <f>"ครูที่ปรึกษา : "&amp;ครูที่ปรึกษา!$D$47</f>
        <v xml:space="preserve">ครูที่ปรึกษา : นางอมรรัตน์  สมสุข  </v>
      </c>
      <c r="C101" s="210"/>
      <c r="D101" s="210"/>
      <c r="E101" s="210"/>
      <c r="F101" s="210"/>
      <c r="G101" s="210"/>
      <c r="L101" s="33"/>
      <c r="M101" s="128"/>
    </row>
    <row r="102" spans="1:13" ht="17.100000000000001" customHeight="1" x14ac:dyDescent="0.35">
      <c r="B102" s="209" t="str" cm="1">
        <f t="array" ref="B102">"ชาย  " &amp; SUM(COUNTIF(C104:C147,{"นาย","เด็กชาย"}&amp;"*")) &amp; "  คน     หญิง  " &amp; SUM(COUNTIF(C104:C147,{"นางสาว","เด็กหญิง"}&amp;"*")) &amp; "  คน     รวม  " &amp; COUNTA(C104:C147) &amp; "  คน"</f>
        <v>ชาย  12  คน     หญิง  17  คน     รวม  29  คน</v>
      </c>
      <c r="C102" s="209"/>
      <c r="D102" s="209"/>
      <c r="E102" s="209"/>
      <c r="F102" s="209"/>
      <c r="G102" s="209"/>
      <c r="L102" s="33"/>
      <c r="M102" s="128"/>
    </row>
    <row r="103" spans="1:13" ht="17.100000000000001" customHeight="1" x14ac:dyDescent="0.35">
      <c r="A103" s="37" t="s">
        <v>1</v>
      </c>
      <c r="B103" s="37" t="s">
        <v>2</v>
      </c>
      <c r="C103" s="37" t="s">
        <v>3</v>
      </c>
      <c r="D103" s="139"/>
      <c r="E103" s="39"/>
      <c r="F103" s="39"/>
      <c r="G103" s="39"/>
      <c r="L103" s="33"/>
      <c r="M103" s="128"/>
    </row>
    <row r="104" spans="1:13" ht="17.100000000000001" customHeight="1" x14ac:dyDescent="0.35">
      <c r="A104" s="81">
        <v>1</v>
      </c>
      <c r="B104" s="188">
        <v>18643</v>
      </c>
      <c r="C104" s="82" t="s">
        <v>462</v>
      </c>
      <c r="D104" s="139"/>
      <c r="E104" s="39"/>
      <c r="F104" s="39"/>
      <c r="G104" s="39"/>
      <c r="L104" s="33"/>
      <c r="M104" s="33"/>
    </row>
    <row r="105" spans="1:13" ht="17.100000000000001" customHeight="1" x14ac:dyDescent="0.35">
      <c r="A105" s="81">
        <v>2</v>
      </c>
      <c r="B105" s="57">
        <v>18845</v>
      </c>
      <c r="C105" s="58" t="s">
        <v>458</v>
      </c>
      <c r="D105" s="139"/>
      <c r="E105" s="39"/>
      <c r="F105" s="39"/>
      <c r="G105" s="39"/>
      <c r="L105" s="33"/>
      <c r="M105" s="128"/>
    </row>
    <row r="106" spans="1:13" ht="17.100000000000001" customHeight="1" x14ac:dyDescent="0.35">
      <c r="A106" s="37">
        <v>3</v>
      </c>
      <c r="B106" s="42">
        <v>18639</v>
      </c>
      <c r="C106" s="39" t="s">
        <v>536</v>
      </c>
      <c r="D106" s="139"/>
      <c r="E106" s="39"/>
      <c r="F106" s="39"/>
      <c r="G106" s="39"/>
      <c r="L106" s="33"/>
    </row>
    <row r="107" spans="1:13" ht="17.100000000000001" customHeight="1" x14ac:dyDescent="0.35">
      <c r="A107" s="37">
        <v>4</v>
      </c>
      <c r="B107" s="42">
        <v>19149</v>
      </c>
      <c r="C107" s="79" t="s">
        <v>906</v>
      </c>
      <c r="D107" s="139"/>
      <c r="E107" s="39"/>
      <c r="F107" s="39"/>
      <c r="G107" s="39"/>
    </row>
    <row r="108" spans="1:13" ht="17.100000000000001" customHeight="1" x14ac:dyDescent="0.35">
      <c r="A108" s="37">
        <v>5</v>
      </c>
      <c r="B108" s="42">
        <v>19150</v>
      </c>
      <c r="C108" s="79" t="s">
        <v>907</v>
      </c>
      <c r="D108" s="139"/>
      <c r="E108" s="39"/>
      <c r="F108" s="39"/>
      <c r="G108" s="39"/>
      <c r="L108" s="33"/>
    </row>
    <row r="109" spans="1:13" ht="17.100000000000001" customHeight="1" x14ac:dyDescent="0.35">
      <c r="A109" s="37">
        <v>6</v>
      </c>
      <c r="B109" s="42">
        <v>19183</v>
      </c>
      <c r="C109" s="79" t="s">
        <v>908</v>
      </c>
      <c r="D109" s="139"/>
      <c r="E109" s="39"/>
      <c r="F109" s="39"/>
      <c r="G109" s="39"/>
    </row>
    <row r="110" spans="1:13" ht="17.100000000000001" customHeight="1" x14ac:dyDescent="0.35">
      <c r="A110" s="37">
        <v>7</v>
      </c>
      <c r="B110" s="42">
        <v>19206</v>
      </c>
      <c r="C110" s="79" t="s">
        <v>909</v>
      </c>
      <c r="D110" s="139"/>
      <c r="E110" s="39"/>
      <c r="F110" s="39"/>
      <c r="G110" s="39"/>
      <c r="L110" s="33"/>
      <c r="M110" s="33"/>
    </row>
    <row r="111" spans="1:13" ht="17.100000000000001" customHeight="1" x14ac:dyDescent="0.35">
      <c r="A111" s="37">
        <v>8</v>
      </c>
      <c r="B111" s="42">
        <v>19218</v>
      </c>
      <c r="C111" s="79" t="s">
        <v>910</v>
      </c>
      <c r="D111" s="139"/>
      <c r="E111" s="39"/>
      <c r="F111" s="39"/>
      <c r="G111" s="39"/>
      <c r="L111" s="33"/>
      <c r="M111" s="33"/>
    </row>
    <row r="112" spans="1:13" ht="17.100000000000001" customHeight="1" x14ac:dyDescent="0.35">
      <c r="A112" s="37">
        <v>9</v>
      </c>
      <c r="B112" s="42">
        <v>19223</v>
      </c>
      <c r="C112" s="79" t="s">
        <v>928</v>
      </c>
      <c r="D112" s="139"/>
      <c r="E112" s="39"/>
      <c r="F112" s="39"/>
      <c r="G112" s="39"/>
      <c r="L112" s="33"/>
      <c r="M112" s="33"/>
    </row>
    <row r="113" spans="1:13" ht="17.100000000000001" customHeight="1" x14ac:dyDescent="0.35">
      <c r="A113" s="37">
        <v>10</v>
      </c>
      <c r="B113" s="42">
        <v>19226</v>
      </c>
      <c r="C113" s="79" t="s">
        <v>929</v>
      </c>
      <c r="D113" s="139"/>
      <c r="E113" s="39"/>
      <c r="F113" s="39"/>
      <c r="G113" s="39"/>
      <c r="L113" s="33"/>
      <c r="M113" s="33"/>
    </row>
    <row r="114" spans="1:13" ht="17.100000000000001" customHeight="1" x14ac:dyDescent="0.35">
      <c r="A114" s="37">
        <v>11</v>
      </c>
      <c r="B114" s="42">
        <v>19238</v>
      </c>
      <c r="C114" s="79" t="s">
        <v>911</v>
      </c>
      <c r="D114" s="139"/>
      <c r="E114" s="39"/>
      <c r="F114" s="39"/>
      <c r="G114" s="39"/>
      <c r="L114" s="33"/>
      <c r="M114" s="33"/>
    </row>
    <row r="115" spans="1:13" ht="17.100000000000001" customHeight="1" x14ac:dyDescent="0.35">
      <c r="A115" s="37">
        <v>12</v>
      </c>
      <c r="B115" s="42">
        <v>19261</v>
      </c>
      <c r="C115" s="79" t="s">
        <v>1075</v>
      </c>
      <c r="D115" s="139"/>
      <c r="E115" s="39"/>
      <c r="F115" s="39"/>
      <c r="G115" s="39"/>
      <c r="L115" s="33"/>
      <c r="M115" s="33"/>
    </row>
    <row r="116" spans="1:13" ht="17.100000000000001" customHeight="1" x14ac:dyDescent="0.35">
      <c r="A116" s="37">
        <v>13</v>
      </c>
      <c r="B116" s="42">
        <v>19283</v>
      </c>
      <c r="C116" s="79" t="s">
        <v>913</v>
      </c>
      <c r="D116" s="139"/>
      <c r="E116" s="39"/>
      <c r="F116" s="39"/>
      <c r="G116" s="39"/>
      <c r="L116" s="33"/>
      <c r="M116" s="33"/>
    </row>
    <row r="117" spans="1:13" ht="17.100000000000001" customHeight="1" x14ac:dyDescent="0.35">
      <c r="A117" s="37">
        <v>14</v>
      </c>
      <c r="B117" s="42">
        <v>19371</v>
      </c>
      <c r="C117" s="79" t="s">
        <v>914</v>
      </c>
      <c r="D117" s="139"/>
      <c r="E117" s="39"/>
      <c r="F117" s="39"/>
      <c r="G117" s="39"/>
      <c r="L117" s="33"/>
      <c r="M117" s="33"/>
    </row>
    <row r="118" spans="1:13" s="56" customFormat="1" ht="17.100000000000001" customHeight="1" x14ac:dyDescent="0.35">
      <c r="A118" s="37">
        <v>15</v>
      </c>
      <c r="B118" s="42">
        <v>19383</v>
      </c>
      <c r="C118" s="79" t="s">
        <v>916</v>
      </c>
      <c r="D118" s="139"/>
      <c r="E118" s="39"/>
      <c r="F118" s="39"/>
      <c r="G118" s="39"/>
      <c r="L118" s="77"/>
      <c r="M118" s="77"/>
    </row>
    <row r="119" spans="1:13" ht="17.100000000000001" customHeight="1" x14ac:dyDescent="0.35">
      <c r="A119" s="37">
        <v>16</v>
      </c>
      <c r="B119" s="42">
        <v>19388</v>
      </c>
      <c r="C119" s="79" t="s">
        <v>917</v>
      </c>
      <c r="D119" s="139"/>
      <c r="E119" s="39"/>
      <c r="F119" s="39"/>
      <c r="G119" s="39"/>
      <c r="L119" s="33"/>
      <c r="M119" s="128"/>
    </row>
    <row r="120" spans="1:13" s="56" customFormat="1" ht="17.100000000000001" customHeight="1" x14ac:dyDescent="0.35">
      <c r="A120" s="37">
        <v>17</v>
      </c>
      <c r="B120" s="42">
        <v>19437</v>
      </c>
      <c r="C120" s="79" t="s">
        <v>918</v>
      </c>
      <c r="D120" s="139"/>
      <c r="E120" s="39"/>
      <c r="F120" s="39"/>
      <c r="G120" s="39"/>
      <c r="L120" s="77"/>
      <c r="M120" s="187"/>
    </row>
    <row r="121" spans="1:13" ht="17.100000000000001" customHeight="1" x14ac:dyDescent="0.35">
      <c r="A121" s="37">
        <v>18</v>
      </c>
      <c r="B121" s="42">
        <v>19468</v>
      </c>
      <c r="C121" s="79" t="s">
        <v>919</v>
      </c>
      <c r="D121" s="139"/>
      <c r="E121" s="39"/>
      <c r="F121" s="39"/>
      <c r="G121" s="39"/>
      <c r="L121" s="33"/>
      <c r="M121" s="128"/>
    </row>
    <row r="122" spans="1:13" ht="17.100000000000001" customHeight="1" x14ac:dyDescent="0.35">
      <c r="A122" s="37">
        <v>19</v>
      </c>
      <c r="B122" s="37">
        <v>20832</v>
      </c>
      <c r="C122" s="79" t="s">
        <v>922</v>
      </c>
      <c r="D122" s="139"/>
      <c r="E122" s="39"/>
      <c r="F122" s="39"/>
      <c r="G122" s="39"/>
      <c r="L122" s="33"/>
      <c r="M122" s="128"/>
    </row>
    <row r="123" spans="1:13" ht="17.100000000000001" customHeight="1" x14ac:dyDescent="0.35">
      <c r="A123" s="37">
        <v>20</v>
      </c>
      <c r="B123" s="37">
        <v>20833</v>
      </c>
      <c r="C123" s="79" t="s">
        <v>921</v>
      </c>
      <c r="D123" s="139"/>
      <c r="E123" s="39"/>
      <c r="F123" s="39"/>
      <c r="G123" s="39"/>
      <c r="L123" s="33"/>
      <c r="M123" s="128"/>
    </row>
    <row r="124" spans="1:13" ht="17.100000000000001" customHeight="1" x14ac:dyDescent="0.35">
      <c r="A124" s="37">
        <v>21</v>
      </c>
      <c r="B124" s="37">
        <v>20834</v>
      </c>
      <c r="C124" s="79" t="s">
        <v>923</v>
      </c>
      <c r="D124" s="139"/>
      <c r="E124" s="39"/>
      <c r="F124" s="39"/>
      <c r="G124" s="39"/>
      <c r="L124" s="33"/>
      <c r="M124" s="128"/>
    </row>
    <row r="125" spans="1:13" ht="17.100000000000001" customHeight="1" x14ac:dyDescent="0.35">
      <c r="A125" s="37">
        <v>22</v>
      </c>
      <c r="B125" s="37">
        <v>20835</v>
      </c>
      <c r="C125" s="79" t="s">
        <v>927</v>
      </c>
      <c r="D125" s="139"/>
      <c r="E125" s="39"/>
      <c r="F125" s="39"/>
      <c r="G125" s="39"/>
      <c r="L125" s="33"/>
      <c r="M125" s="128"/>
    </row>
    <row r="126" spans="1:13" ht="17.100000000000001" customHeight="1" x14ac:dyDescent="0.35">
      <c r="A126" s="37">
        <v>23</v>
      </c>
      <c r="B126" s="37">
        <v>20836</v>
      </c>
      <c r="C126" s="79" t="s">
        <v>926</v>
      </c>
      <c r="D126" s="139"/>
      <c r="E126" s="39"/>
      <c r="F126" s="39"/>
      <c r="G126" s="39"/>
    </row>
    <row r="127" spans="1:13" s="56" customFormat="1" ht="17.100000000000001" customHeight="1" x14ac:dyDescent="0.35">
      <c r="A127" s="37">
        <v>24</v>
      </c>
      <c r="B127" s="37">
        <v>20837</v>
      </c>
      <c r="C127" s="79" t="s">
        <v>1051</v>
      </c>
      <c r="D127" s="139"/>
      <c r="E127" s="39"/>
      <c r="F127" s="39"/>
      <c r="G127" s="39"/>
    </row>
    <row r="128" spans="1:13" ht="17.100000000000001" customHeight="1" x14ac:dyDescent="0.35">
      <c r="A128" s="37">
        <v>25</v>
      </c>
      <c r="B128" s="37">
        <v>20839</v>
      </c>
      <c r="C128" s="79" t="s">
        <v>924</v>
      </c>
      <c r="D128" s="139"/>
      <c r="E128" s="39"/>
      <c r="F128" s="39"/>
      <c r="G128" s="39"/>
    </row>
    <row r="129" spans="1:7" ht="17.100000000000001" customHeight="1" x14ac:dyDescent="0.35">
      <c r="A129" s="37">
        <v>26</v>
      </c>
      <c r="B129" s="42">
        <v>20864</v>
      </c>
      <c r="C129" s="39" t="s">
        <v>992</v>
      </c>
      <c r="D129" s="139"/>
      <c r="E129" s="39"/>
      <c r="F129" s="39"/>
      <c r="G129" s="39"/>
    </row>
    <row r="130" spans="1:7" ht="17.100000000000001" customHeight="1" x14ac:dyDescent="0.35">
      <c r="A130" s="37">
        <v>27</v>
      </c>
      <c r="B130" s="42">
        <v>20865</v>
      </c>
      <c r="C130" s="38" t="s">
        <v>993</v>
      </c>
      <c r="D130" s="139"/>
      <c r="E130" s="39"/>
      <c r="F130" s="39"/>
      <c r="G130" s="39"/>
    </row>
    <row r="131" spans="1:7" ht="17.100000000000001" customHeight="1" x14ac:dyDescent="0.35">
      <c r="A131" s="37">
        <v>28</v>
      </c>
      <c r="B131" s="42">
        <v>20899</v>
      </c>
      <c r="C131" s="39" t="s">
        <v>1024</v>
      </c>
      <c r="D131" s="139"/>
      <c r="E131" s="39"/>
      <c r="F131" s="39"/>
      <c r="G131" s="39"/>
    </row>
    <row r="132" spans="1:7" ht="17.100000000000001" customHeight="1" x14ac:dyDescent="0.35">
      <c r="A132" s="37">
        <v>29</v>
      </c>
      <c r="B132" s="42">
        <v>20909</v>
      </c>
      <c r="C132" s="39" t="s">
        <v>1055</v>
      </c>
      <c r="D132" s="139"/>
      <c r="E132" s="39"/>
      <c r="F132" s="39"/>
      <c r="G132" s="39"/>
    </row>
    <row r="133" spans="1:7" ht="17.100000000000001" customHeight="1" x14ac:dyDescent="0.35">
      <c r="A133" s="44"/>
    </row>
    <row r="134" spans="1:7" ht="17.100000000000001" customHeight="1" x14ac:dyDescent="0.35">
      <c r="A134" s="44"/>
    </row>
    <row r="135" spans="1:7" ht="17.100000000000001" customHeight="1" x14ac:dyDescent="0.35">
      <c r="A135" s="44"/>
    </row>
    <row r="136" spans="1:7" ht="17.100000000000001" customHeight="1" x14ac:dyDescent="0.35">
      <c r="A136" s="44"/>
    </row>
    <row r="137" spans="1:7" ht="17.100000000000001" customHeight="1" x14ac:dyDescent="0.35">
      <c r="A137" s="44"/>
    </row>
    <row r="138" spans="1:7" ht="17.100000000000001" customHeight="1" x14ac:dyDescent="0.35">
      <c r="A138" s="44"/>
      <c r="D138" s="164"/>
      <c r="E138" s="56"/>
      <c r="F138" s="56"/>
      <c r="G138" s="56"/>
    </row>
    <row r="139" spans="1:7" ht="17.100000000000001" customHeight="1" x14ac:dyDescent="0.35">
      <c r="A139" s="44"/>
      <c r="D139" s="165"/>
    </row>
    <row r="140" spans="1:7" ht="17.100000000000001" customHeight="1" x14ac:dyDescent="0.35">
      <c r="A140" s="44"/>
      <c r="D140" s="165"/>
    </row>
    <row r="141" spans="1:7" ht="17.100000000000001" customHeight="1" x14ac:dyDescent="0.35">
      <c r="A141" s="44"/>
      <c r="D141" s="165"/>
    </row>
    <row r="142" spans="1:7" ht="17.100000000000001" customHeight="1" x14ac:dyDescent="0.35">
      <c r="A142" s="44"/>
      <c r="D142" s="165"/>
    </row>
    <row r="143" spans="1:7" ht="17.100000000000001" customHeight="1" x14ac:dyDescent="0.35">
      <c r="A143" s="44"/>
      <c r="D143" s="165"/>
    </row>
    <row r="144" spans="1:7" ht="17.100000000000001" customHeight="1" x14ac:dyDescent="0.35">
      <c r="A144" s="44"/>
      <c r="D144" s="165"/>
    </row>
    <row r="145" spans="1:7" ht="17.100000000000001" customHeight="1" x14ac:dyDescent="0.35">
      <c r="A145" s="44"/>
      <c r="B145" s="140"/>
      <c r="C145" s="45"/>
      <c r="D145" s="165"/>
    </row>
    <row r="146" spans="1:7" ht="17.100000000000001" customHeight="1" x14ac:dyDescent="0.35">
      <c r="A146" s="44"/>
      <c r="B146" s="140"/>
      <c r="C146" s="45"/>
      <c r="D146" s="165"/>
    </row>
    <row r="147" spans="1:7" ht="17.100000000000001" customHeight="1" x14ac:dyDescent="0.35">
      <c r="A147" s="44"/>
      <c r="B147" s="140"/>
      <c r="C147" s="45"/>
      <c r="D147" s="165"/>
    </row>
    <row r="148" spans="1:7" ht="17.100000000000001" customHeight="1" x14ac:dyDescent="0.35">
      <c r="B148" s="210" t="s">
        <v>0</v>
      </c>
      <c r="C148" s="210"/>
      <c r="D148" s="210"/>
      <c r="E148" s="210"/>
      <c r="F148" s="210"/>
      <c r="G148" s="210"/>
    </row>
    <row r="149" spans="1:7" ht="17.100000000000001" customHeight="1" x14ac:dyDescent="0.35">
      <c r="B149" s="210" t="str">
        <f>CONCATENATE("รายชื่อนักเรียน  ",'สรุปจำนวน-นร.'!$B$2," ชั้นมัธยมศึกษาปีที่ 5/4 (วิทย์ - คอม)")</f>
        <v>รายชื่อนักเรียน  ภาคเรียนที่ 1 ปีการศึกษา 2569 ชั้นมัธยมศึกษาปีที่ 5/4 (วิทย์ - คอม)</v>
      </c>
      <c r="C149" s="210"/>
      <c r="D149" s="210"/>
      <c r="E149" s="210"/>
      <c r="F149" s="210"/>
      <c r="G149" s="210"/>
    </row>
    <row r="150" spans="1:7" ht="17.100000000000001" customHeight="1" x14ac:dyDescent="0.35">
      <c r="B150" s="210" t="str">
        <f>"ครูที่ปรึกษา : "&amp;ครูที่ปรึกษา!$D$48</f>
        <v xml:space="preserve">ครูที่ปรึกษา : นางนุชนภา  ชาแสน  </v>
      </c>
      <c r="C150" s="210"/>
      <c r="D150" s="210"/>
      <c r="E150" s="210"/>
      <c r="F150" s="210"/>
      <c r="G150" s="210"/>
    </row>
    <row r="151" spans="1:7" ht="17.100000000000001" customHeight="1" x14ac:dyDescent="0.35">
      <c r="B151" s="209" t="str" cm="1">
        <f t="array" ref="B151">"ชาย  " &amp; SUM(COUNTIF(C153:C196,{"นาย","เด็กชาย"}&amp;"*")) &amp; "  คน     หญิง  " &amp; SUM(COUNTIF(C153:C196,{"นางสาว","เด็กหญิง"}&amp;"*")) &amp; "  คน     รวม  " &amp; COUNTA(C153:C196) &amp; "  คน"</f>
        <v>ชาย  13  คน     หญิง  6  คน     รวม  19  คน</v>
      </c>
      <c r="C151" s="209"/>
      <c r="D151" s="209"/>
      <c r="E151" s="209"/>
      <c r="F151" s="209"/>
      <c r="G151" s="209"/>
    </row>
    <row r="152" spans="1:7" ht="17.100000000000001" customHeight="1" x14ac:dyDescent="0.35">
      <c r="A152" s="37" t="s">
        <v>1</v>
      </c>
      <c r="B152" s="37" t="s">
        <v>2</v>
      </c>
      <c r="C152" s="37" t="s">
        <v>3</v>
      </c>
      <c r="D152" s="139"/>
      <c r="E152" s="39"/>
      <c r="F152" s="39"/>
      <c r="G152" s="39"/>
    </row>
    <row r="153" spans="1:7" ht="17.100000000000001" customHeight="1" x14ac:dyDescent="0.35">
      <c r="A153" s="37">
        <v>1</v>
      </c>
      <c r="B153" s="37">
        <v>19168</v>
      </c>
      <c r="C153" s="131" t="s">
        <v>934</v>
      </c>
      <c r="D153" s="139"/>
      <c r="E153" s="39"/>
      <c r="F153" s="39"/>
      <c r="G153" s="39"/>
    </row>
    <row r="154" spans="1:7" ht="17.100000000000001" customHeight="1" x14ac:dyDescent="0.35">
      <c r="A154" s="37">
        <v>2</v>
      </c>
      <c r="B154" s="37">
        <v>19231</v>
      </c>
      <c r="C154" s="131" t="s">
        <v>930</v>
      </c>
      <c r="D154" s="139"/>
      <c r="E154" s="39"/>
      <c r="F154" s="39"/>
      <c r="G154" s="39"/>
    </row>
    <row r="155" spans="1:7" ht="17.100000000000001" customHeight="1" x14ac:dyDescent="0.35">
      <c r="A155" s="37">
        <v>3</v>
      </c>
      <c r="B155" s="133">
        <v>19252</v>
      </c>
      <c r="C155" s="79" t="s">
        <v>933</v>
      </c>
      <c r="D155" s="139"/>
      <c r="E155" s="39"/>
      <c r="F155" s="39"/>
      <c r="G155" s="39"/>
    </row>
    <row r="156" spans="1:7" ht="17.100000000000001" customHeight="1" x14ac:dyDescent="0.35">
      <c r="A156" s="37">
        <v>4</v>
      </c>
      <c r="B156" s="37">
        <v>19267</v>
      </c>
      <c r="C156" s="131" t="s">
        <v>931</v>
      </c>
      <c r="D156" s="139"/>
      <c r="E156" s="39"/>
      <c r="F156" s="39"/>
      <c r="G156" s="39"/>
    </row>
    <row r="157" spans="1:7" ht="17.100000000000001" customHeight="1" x14ac:dyDescent="0.35">
      <c r="A157" s="37">
        <v>5</v>
      </c>
      <c r="B157" s="133">
        <v>19312</v>
      </c>
      <c r="C157" s="134" t="s">
        <v>935</v>
      </c>
      <c r="D157" s="139"/>
      <c r="E157" s="39"/>
      <c r="F157" s="39"/>
      <c r="G157" s="39"/>
    </row>
    <row r="158" spans="1:7" ht="17.100000000000001" customHeight="1" x14ac:dyDescent="0.35">
      <c r="A158" s="37">
        <v>6</v>
      </c>
      <c r="B158" s="37">
        <v>19313</v>
      </c>
      <c r="C158" s="79" t="s">
        <v>945</v>
      </c>
      <c r="D158" s="139"/>
      <c r="E158" s="39"/>
      <c r="F158" s="39"/>
      <c r="G158" s="39"/>
    </row>
    <row r="159" spans="1:7" ht="17.100000000000001" customHeight="1" x14ac:dyDescent="0.35">
      <c r="A159" s="37">
        <v>7</v>
      </c>
      <c r="B159" s="42">
        <v>19322</v>
      </c>
      <c r="C159" s="39" t="s">
        <v>1019</v>
      </c>
      <c r="D159" s="139"/>
      <c r="E159" s="39"/>
      <c r="F159" s="39"/>
      <c r="G159" s="39"/>
    </row>
    <row r="160" spans="1:7" ht="17.100000000000001" customHeight="1" x14ac:dyDescent="0.35">
      <c r="A160" s="37">
        <v>8</v>
      </c>
      <c r="B160" s="133">
        <v>19390</v>
      </c>
      <c r="C160" s="134" t="s">
        <v>937</v>
      </c>
      <c r="D160" s="139"/>
      <c r="E160" s="39"/>
      <c r="F160" s="39"/>
      <c r="G160" s="39"/>
    </row>
    <row r="161" spans="1:7" ht="17.100000000000001" customHeight="1" x14ac:dyDescent="0.35">
      <c r="A161" s="37">
        <v>9</v>
      </c>
      <c r="B161" s="133">
        <v>19392</v>
      </c>
      <c r="C161" s="134" t="s">
        <v>938</v>
      </c>
      <c r="D161" s="139"/>
      <c r="E161" s="39"/>
      <c r="F161" s="39"/>
      <c r="G161" s="39"/>
    </row>
    <row r="162" spans="1:7" ht="17.100000000000001" customHeight="1" x14ac:dyDescent="0.35">
      <c r="A162" s="37">
        <v>10</v>
      </c>
      <c r="B162" s="42">
        <v>19394</v>
      </c>
      <c r="C162" s="79" t="s">
        <v>936</v>
      </c>
      <c r="D162" s="139"/>
      <c r="E162" s="39"/>
      <c r="F162" s="39"/>
      <c r="G162" s="39"/>
    </row>
    <row r="163" spans="1:7" ht="17.100000000000001" customHeight="1" x14ac:dyDescent="0.35">
      <c r="A163" s="37">
        <v>11</v>
      </c>
      <c r="B163" s="133">
        <v>19409</v>
      </c>
      <c r="C163" s="134" t="s">
        <v>939</v>
      </c>
      <c r="D163" s="139"/>
      <c r="E163" s="39"/>
      <c r="F163" s="39"/>
      <c r="G163" s="39"/>
    </row>
    <row r="164" spans="1:7" ht="17.100000000000001" customHeight="1" x14ac:dyDescent="0.35">
      <c r="A164" s="37">
        <v>12</v>
      </c>
      <c r="B164" s="133">
        <v>19422</v>
      </c>
      <c r="C164" s="134" t="s">
        <v>940</v>
      </c>
      <c r="D164" s="139"/>
      <c r="E164" s="39"/>
      <c r="F164" s="39"/>
      <c r="G164" s="39"/>
    </row>
    <row r="165" spans="1:7" ht="17.100000000000001" customHeight="1" x14ac:dyDescent="0.35">
      <c r="A165" s="37">
        <v>13</v>
      </c>
      <c r="B165" s="133">
        <v>19426</v>
      </c>
      <c r="C165" s="134" t="s">
        <v>941</v>
      </c>
      <c r="D165" s="139"/>
      <c r="E165" s="39"/>
      <c r="F165" s="39"/>
      <c r="G165" s="39"/>
    </row>
    <row r="166" spans="1:7" ht="17.100000000000001" customHeight="1" x14ac:dyDescent="0.35">
      <c r="A166" s="37">
        <v>14</v>
      </c>
      <c r="B166" s="42">
        <v>19438</v>
      </c>
      <c r="C166" s="79" t="s">
        <v>948</v>
      </c>
      <c r="D166" s="139"/>
      <c r="E166" s="39"/>
      <c r="F166" s="39"/>
      <c r="G166" s="39"/>
    </row>
    <row r="167" spans="1:7" ht="17.100000000000001" customHeight="1" x14ac:dyDescent="0.35">
      <c r="A167" s="37">
        <v>15</v>
      </c>
      <c r="B167" s="133">
        <v>19444</v>
      </c>
      <c r="C167" s="134" t="s">
        <v>942</v>
      </c>
      <c r="D167" s="139"/>
      <c r="E167" s="39"/>
      <c r="F167" s="39"/>
      <c r="G167" s="39"/>
    </row>
    <row r="168" spans="1:7" ht="17.100000000000001" customHeight="1" x14ac:dyDescent="0.35">
      <c r="A168" s="37">
        <v>16</v>
      </c>
      <c r="B168" s="34">
        <v>20841</v>
      </c>
      <c r="C168" s="138" t="s">
        <v>946</v>
      </c>
      <c r="D168" s="139"/>
      <c r="E168" s="39"/>
      <c r="F168" s="39"/>
      <c r="G168" s="39"/>
    </row>
    <row r="169" spans="1:7" ht="17.100000000000001" customHeight="1" x14ac:dyDescent="0.35">
      <c r="A169" s="37">
        <v>17</v>
      </c>
      <c r="B169" s="34">
        <v>20842</v>
      </c>
      <c r="C169" s="79" t="s">
        <v>949</v>
      </c>
      <c r="D169" s="139"/>
      <c r="E169" s="39"/>
      <c r="F169" s="39"/>
      <c r="G169" s="39"/>
    </row>
    <row r="170" spans="1:7" ht="17.100000000000001" customHeight="1" x14ac:dyDescent="0.35">
      <c r="A170" s="37">
        <v>18</v>
      </c>
      <c r="B170" s="34">
        <v>20844</v>
      </c>
      <c r="C170" s="134" t="s">
        <v>943</v>
      </c>
      <c r="D170" s="139"/>
      <c r="E170" s="39"/>
      <c r="F170" s="39"/>
      <c r="G170" s="39"/>
    </row>
    <row r="171" spans="1:7" ht="17.100000000000001" customHeight="1" x14ac:dyDescent="0.35">
      <c r="A171" s="37">
        <v>19</v>
      </c>
      <c r="B171" s="34">
        <v>20846</v>
      </c>
      <c r="C171" s="138" t="s">
        <v>944</v>
      </c>
      <c r="D171" s="139"/>
      <c r="E171" s="39"/>
      <c r="F171" s="39"/>
      <c r="G171" s="39"/>
    </row>
    <row r="172" spans="1:7" ht="17.100000000000001" customHeight="1" x14ac:dyDescent="0.35">
      <c r="A172" s="220"/>
      <c r="B172" s="221"/>
      <c r="C172" s="221"/>
      <c r="D172" s="222"/>
      <c r="E172" s="221"/>
      <c r="F172" s="221"/>
      <c r="G172" s="221"/>
    </row>
    <row r="173" spans="1:7" ht="17.100000000000001" customHeight="1" x14ac:dyDescent="0.35">
      <c r="A173" s="44"/>
    </row>
    <row r="174" spans="1:7" ht="17.100000000000001" customHeight="1" x14ac:dyDescent="0.35">
      <c r="A174" s="44"/>
    </row>
    <row r="175" spans="1:7" ht="17.100000000000001" customHeight="1" x14ac:dyDescent="0.35">
      <c r="A175" s="44"/>
    </row>
    <row r="176" spans="1:7" ht="17.100000000000001" customHeight="1" x14ac:dyDescent="0.35">
      <c r="A176" s="44"/>
      <c r="B176" s="43"/>
      <c r="C176" s="132"/>
    </row>
    <row r="177" spans="1:3" ht="17.100000000000001" customHeight="1" x14ac:dyDescent="0.35">
      <c r="A177" s="44"/>
      <c r="B177" s="43"/>
      <c r="C177" s="132"/>
    </row>
    <row r="178" spans="1:3" ht="17.100000000000001" customHeight="1" x14ac:dyDescent="0.35">
      <c r="A178" s="44"/>
      <c r="B178" s="43"/>
      <c r="C178" s="132"/>
    </row>
    <row r="179" spans="1:3" ht="17.100000000000001" customHeight="1" x14ac:dyDescent="0.35">
      <c r="A179" s="44"/>
      <c r="B179" s="43"/>
      <c r="C179" s="132"/>
    </row>
    <row r="180" spans="1:3" ht="17.100000000000001" customHeight="1" x14ac:dyDescent="0.35">
      <c r="A180" s="44"/>
      <c r="B180" s="43"/>
      <c r="C180" s="132"/>
    </row>
    <row r="181" spans="1:3" ht="17.100000000000001" customHeight="1" x14ac:dyDescent="0.35">
      <c r="A181" s="44"/>
      <c r="B181" s="43"/>
      <c r="C181" s="132"/>
    </row>
    <row r="182" spans="1:3" ht="17.100000000000001" customHeight="1" x14ac:dyDescent="0.35">
      <c r="A182" s="44"/>
      <c r="B182" s="43"/>
      <c r="C182" s="132"/>
    </row>
    <row r="183" spans="1:3" ht="17.100000000000001" customHeight="1" x14ac:dyDescent="0.35">
      <c r="A183" s="44"/>
      <c r="B183" s="43"/>
      <c r="C183" s="132"/>
    </row>
    <row r="184" spans="1:3" ht="17.100000000000001" customHeight="1" x14ac:dyDescent="0.35">
      <c r="A184" s="44"/>
      <c r="B184" s="43"/>
      <c r="C184" s="132"/>
    </row>
    <row r="185" spans="1:3" ht="17.100000000000001" customHeight="1" x14ac:dyDescent="0.35">
      <c r="A185" s="44"/>
      <c r="B185" s="43"/>
      <c r="C185" s="132"/>
    </row>
    <row r="186" spans="1:3" ht="17.100000000000001" customHeight="1" x14ac:dyDescent="0.35">
      <c r="A186" s="44"/>
    </row>
    <row r="187" spans="1:3" ht="17.100000000000001" customHeight="1" x14ac:dyDescent="0.35">
      <c r="A187" s="44"/>
    </row>
    <row r="188" spans="1:3" ht="17.100000000000001" customHeight="1" x14ac:dyDescent="0.35">
      <c r="A188" s="44"/>
    </row>
    <row r="189" spans="1:3" ht="17.100000000000001" customHeight="1" x14ac:dyDescent="0.35">
      <c r="A189" s="44"/>
    </row>
    <row r="190" spans="1:3" ht="17.100000000000001" customHeight="1" x14ac:dyDescent="0.35">
      <c r="A190" s="44"/>
    </row>
    <row r="191" spans="1:3" ht="17.100000000000001" customHeight="1" x14ac:dyDescent="0.35">
      <c r="A191" s="44"/>
      <c r="B191" s="43"/>
      <c r="C191" s="132"/>
    </row>
    <row r="192" spans="1:3" ht="17.100000000000001" customHeight="1" x14ac:dyDescent="0.35">
      <c r="A192" s="44"/>
      <c r="B192" s="43"/>
      <c r="C192" s="132"/>
    </row>
    <row r="193" spans="1:7" ht="17.100000000000001" customHeight="1" x14ac:dyDescent="0.35">
      <c r="A193" s="44"/>
    </row>
    <row r="194" spans="1:7" ht="17.100000000000001" customHeight="1" x14ac:dyDescent="0.35">
      <c r="A194" s="44"/>
    </row>
    <row r="195" spans="1:7" ht="17.100000000000001" customHeight="1" x14ac:dyDescent="0.35">
      <c r="A195" s="44"/>
    </row>
    <row r="196" spans="1:7" ht="17.100000000000001" customHeight="1" x14ac:dyDescent="0.35">
      <c r="A196" s="44"/>
    </row>
    <row r="197" spans="1:7" ht="17.100000000000001" customHeight="1" x14ac:dyDescent="0.35">
      <c r="B197" s="210" t="s">
        <v>0</v>
      </c>
      <c r="C197" s="210"/>
      <c r="D197" s="210"/>
      <c r="E197" s="210"/>
      <c r="F197" s="210"/>
      <c r="G197" s="210"/>
    </row>
    <row r="198" spans="1:7" ht="17.100000000000001" customHeight="1" x14ac:dyDescent="0.35">
      <c r="B198" s="210" t="str">
        <f>CONCATENATE("รายชื่อนักเรียน  ",'สรุปจำนวน-นร.'!$B$2," ชั้นมัธยมศึกษาปีที่ 5/5 (สายศิลป์)")</f>
        <v>รายชื่อนักเรียน  ภาคเรียนที่ 1 ปีการศึกษา 2569 ชั้นมัธยมศึกษาปีที่ 5/5 (สายศิลป์)</v>
      </c>
      <c r="C198" s="210"/>
      <c r="D198" s="210"/>
      <c r="E198" s="210"/>
      <c r="F198" s="210"/>
      <c r="G198" s="210"/>
    </row>
    <row r="199" spans="1:7" ht="17.100000000000001" customHeight="1" x14ac:dyDescent="0.35">
      <c r="B199" s="210" t="str">
        <f>"ครูที่ปรึกษา : "&amp;ครูที่ปรึกษา!$D$49</f>
        <v xml:space="preserve">ครูที่ปรึกษา : นางสาวสุจิตรา  อุทธาทอง  </v>
      </c>
      <c r="C199" s="210"/>
      <c r="D199" s="210"/>
      <c r="E199" s="210"/>
      <c r="F199" s="210"/>
      <c r="G199" s="210"/>
    </row>
    <row r="200" spans="1:7" ht="17.100000000000001" customHeight="1" x14ac:dyDescent="0.35">
      <c r="B200" s="209" t="str">
        <f>"ชาย  " &amp; SUM(COUNTIF(C202:C246,{"นาย","เด็กชาย"}&amp;"*")) &amp; "  คน     หญิง  " &amp; SUM(COUNTIF(C202:C246,{"นางสาว","เด็กหญิง"}&amp;"*")) &amp; "  คน     รวม  " &amp; COUNTA(C202:C246) &amp; "  คน"</f>
        <v>ชาย  14  คน     หญิง  13  คน     รวม  27  คน</v>
      </c>
      <c r="C200" s="209"/>
      <c r="D200" s="209"/>
      <c r="E200" s="209"/>
      <c r="F200" s="209"/>
      <c r="G200" s="209"/>
    </row>
    <row r="201" spans="1:7" ht="17.100000000000001" customHeight="1" x14ac:dyDescent="0.35">
      <c r="A201" s="37" t="s">
        <v>1</v>
      </c>
      <c r="B201" s="37" t="s">
        <v>2</v>
      </c>
      <c r="C201" s="37" t="s">
        <v>3</v>
      </c>
      <c r="D201" s="139"/>
      <c r="E201" s="39"/>
      <c r="F201" s="39"/>
      <c r="G201" s="39"/>
    </row>
    <row r="202" spans="1:7" ht="16.5" customHeight="1" x14ac:dyDescent="0.35">
      <c r="A202" s="81">
        <v>1</v>
      </c>
      <c r="B202" s="57">
        <v>18646</v>
      </c>
      <c r="C202" s="58" t="s">
        <v>497</v>
      </c>
      <c r="D202" s="139"/>
      <c r="E202" s="39"/>
      <c r="F202" s="39"/>
      <c r="G202" s="39"/>
    </row>
    <row r="203" spans="1:7" s="56" customFormat="1" ht="16.5" customHeight="1" x14ac:dyDescent="0.35">
      <c r="A203" s="37">
        <v>2</v>
      </c>
      <c r="B203" s="42">
        <v>19120</v>
      </c>
      <c r="C203" s="131" t="s">
        <v>953</v>
      </c>
      <c r="D203" s="139"/>
      <c r="E203" s="39"/>
      <c r="F203" s="39"/>
      <c r="G203" s="39"/>
    </row>
    <row r="204" spans="1:7" ht="16.5" customHeight="1" x14ac:dyDescent="0.35">
      <c r="A204" s="37">
        <v>3</v>
      </c>
      <c r="B204" s="37">
        <v>19122</v>
      </c>
      <c r="C204" s="131" t="s">
        <v>950</v>
      </c>
      <c r="D204" s="139"/>
      <c r="E204" s="39"/>
      <c r="F204" s="39"/>
      <c r="G204" s="39"/>
    </row>
    <row r="205" spans="1:7" s="56" customFormat="1" ht="16.5" customHeight="1" x14ac:dyDescent="0.35">
      <c r="A205" s="37">
        <v>4</v>
      </c>
      <c r="B205" s="37">
        <v>19170</v>
      </c>
      <c r="C205" s="131" t="s">
        <v>955</v>
      </c>
      <c r="D205" s="139"/>
      <c r="E205" s="39"/>
      <c r="F205" s="39"/>
      <c r="G205" s="39"/>
    </row>
    <row r="206" spans="1:7" ht="16.5" customHeight="1" x14ac:dyDescent="0.35">
      <c r="A206" s="37">
        <v>5</v>
      </c>
      <c r="B206" s="37">
        <v>19188</v>
      </c>
      <c r="C206" s="131" t="s">
        <v>952</v>
      </c>
      <c r="D206" s="139"/>
      <c r="E206" s="39"/>
      <c r="F206" s="39"/>
      <c r="G206" s="39"/>
    </row>
    <row r="207" spans="1:7" ht="16.5" customHeight="1" x14ac:dyDescent="0.35">
      <c r="A207" s="37">
        <v>6</v>
      </c>
      <c r="B207" s="37">
        <v>19190</v>
      </c>
      <c r="C207" s="131" t="s">
        <v>954</v>
      </c>
      <c r="D207" s="139"/>
      <c r="E207" s="39"/>
      <c r="F207" s="39"/>
      <c r="G207" s="39"/>
    </row>
    <row r="208" spans="1:7" ht="16.5" customHeight="1" x14ac:dyDescent="0.35">
      <c r="A208" s="37">
        <v>7</v>
      </c>
      <c r="B208" s="37">
        <v>19195</v>
      </c>
      <c r="C208" s="131" t="s">
        <v>960</v>
      </c>
      <c r="D208" s="139"/>
      <c r="E208" s="39"/>
      <c r="F208" s="39"/>
      <c r="G208" s="39"/>
    </row>
    <row r="209" spans="1:7" ht="16.5" customHeight="1" x14ac:dyDescent="0.35">
      <c r="A209" s="37">
        <v>8</v>
      </c>
      <c r="B209" s="37">
        <v>19257</v>
      </c>
      <c r="C209" s="131" t="s">
        <v>951</v>
      </c>
      <c r="D209" s="139"/>
      <c r="E209" s="39"/>
      <c r="F209" s="39"/>
      <c r="G209" s="39"/>
    </row>
    <row r="210" spans="1:7" s="56" customFormat="1" ht="16.5" customHeight="1" x14ac:dyDescent="0.35">
      <c r="A210" s="37">
        <v>9</v>
      </c>
      <c r="B210" s="42">
        <v>19282</v>
      </c>
      <c r="C210" s="39" t="s">
        <v>1028</v>
      </c>
      <c r="D210" s="139"/>
      <c r="E210" s="39"/>
      <c r="F210" s="39"/>
      <c r="G210" s="39"/>
    </row>
    <row r="211" spans="1:7" ht="16.5" customHeight="1" x14ac:dyDescent="0.35">
      <c r="A211" s="37">
        <v>10</v>
      </c>
      <c r="B211" s="42">
        <v>19349</v>
      </c>
      <c r="C211" s="79" t="s">
        <v>957</v>
      </c>
      <c r="D211" s="139"/>
      <c r="E211" s="39"/>
      <c r="F211" s="39"/>
      <c r="G211" s="39"/>
    </row>
    <row r="212" spans="1:7" ht="16.5" customHeight="1" x14ac:dyDescent="0.35">
      <c r="A212" s="37">
        <v>11</v>
      </c>
      <c r="B212" s="42">
        <v>19398</v>
      </c>
      <c r="C212" s="79" t="s">
        <v>958</v>
      </c>
      <c r="D212" s="139"/>
      <c r="E212" s="39"/>
      <c r="F212" s="39"/>
      <c r="G212" s="39"/>
    </row>
    <row r="213" spans="1:7" s="56" customFormat="1" ht="16.5" customHeight="1" x14ac:dyDescent="0.35">
      <c r="A213" s="37">
        <v>12</v>
      </c>
      <c r="B213" s="42">
        <v>19471</v>
      </c>
      <c r="C213" s="79" t="s">
        <v>961</v>
      </c>
      <c r="D213" s="139"/>
      <c r="E213" s="39"/>
      <c r="F213" s="39"/>
      <c r="G213" s="39"/>
    </row>
    <row r="214" spans="1:7" ht="16.5" customHeight="1" x14ac:dyDescent="0.35">
      <c r="A214" s="37">
        <v>13</v>
      </c>
      <c r="B214" s="42">
        <v>20436</v>
      </c>
      <c r="C214" s="79" t="s">
        <v>963</v>
      </c>
      <c r="D214" s="139"/>
      <c r="E214" s="39"/>
      <c r="F214" s="39"/>
      <c r="G214" s="39"/>
    </row>
    <row r="215" spans="1:7" ht="16.5" customHeight="1" x14ac:dyDescent="0.35">
      <c r="A215" s="37">
        <v>14</v>
      </c>
      <c r="B215" s="34">
        <v>20826</v>
      </c>
      <c r="C215" s="134" t="s">
        <v>901</v>
      </c>
      <c r="D215" s="139"/>
      <c r="E215" s="39"/>
      <c r="F215" s="39"/>
      <c r="G215" s="39"/>
    </row>
    <row r="216" spans="1:7" ht="16.5" customHeight="1" x14ac:dyDescent="0.35">
      <c r="A216" s="37">
        <v>15</v>
      </c>
      <c r="B216" s="37">
        <v>20845</v>
      </c>
      <c r="C216" s="79" t="s">
        <v>947</v>
      </c>
      <c r="D216" s="139"/>
      <c r="E216" s="39"/>
      <c r="F216" s="39"/>
      <c r="G216" s="39"/>
    </row>
    <row r="217" spans="1:7" s="56" customFormat="1" ht="16.5" customHeight="1" x14ac:dyDescent="0.35">
      <c r="A217" s="37">
        <v>16</v>
      </c>
      <c r="B217" s="37">
        <v>20847</v>
      </c>
      <c r="C217" s="124" t="s">
        <v>966</v>
      </c>
      <c r="D217" s="139"/>
      <c r="E217" s="39"/>
      <c r="F217" s="39"/>
      <c r="G217" s="39"/>
    </row>
    <row r="218" spans="1:7" ht="16.5" customHeight="1" x14ac:dyDescent="0.35">
      <c r="A218" s="37">
        <v>17</v>
      </c>
      <c r="B218" s="37">
        <v>20848</v>
      </c>
      <c r="C218" s="79" t="s">
        <v>975</v>
      </c>
      <c r="D218" s="139"/>
      <c r="E218" s="39"/>
      <c r="F218" s="39"/>
      <c r="G218" s="39"/>
    </row>
    <row r="219" spans="1:7" s="56" customFormat="1" ht="16.5" customHeight="1" x14ac:dyDescent="0.35">
      <c r="A219" s="37">
        <v>18</v>
      </c>
      <c r="B219" s="37">
        <v>20850</v>
      </c>
      <c r="C219" s="79" t="s">
        <v>965</v>
      </c>
      <c r="D219" s="139"/>
      <c r="E219" s="39"/>
      <c r="F219" s="39"/>
      <c r="G219" s="39"/>
    </row>
    <row r="220" spans="1:7" s="56" customFormat="1" ht="16.5" customHeight="1" x14ac:dyDescent="0.35">
      <c r="A220" s="37">
        <v>19</v>
      </c>
      <c r="B220" s="37">
        <v>20851</v>
      </c>
      <c r="C220" s="79" t="s">
        <v>972</v>
      </c>
      <c r="D220" s="139"/>
      <c r="E220" s="39"/>
      <c r="F220" s="39"/>
      <c r="G220" s="39"/>
    </row>
    <row r="221" spans="1:7" ht="16.5" customHeight="1" x14ac:dyDescent="0.35">
      <c r="A221" s="37">
        <v>20</v>
      </c>
      <c r="B221" s="37">
        <v>20852</v>
      </c>
      <c r="C221" s="79" t="s">
        <v>1052</v>
      </c>
      <c r="D221" s="139"/>
      <c r="E221" s="39"/>
      <c r="F221" s="39"/>
      <c r="G221" s="39"/>
    </row>
    <row r="222" spans="1:7" ht="16.5" customHeight="1" x14ac:dyDescent="0.35">
      <c r="A222" s="37">
        <v>21</v>
      </c>
      <c r="B222" s="37">
        <v>20855</v>
      </c>
      <c r="C222" s="79" t="s">
        <v>974</v>
      </c>
      <c r="D222" s="139"/>
      <c r="E222" s="39"/>
      <c r="F222" s="39"/>
      <c r="G222" s="39"/>
    </row>
    <row r="223" spans="1:7" ht="16.5" customHeight="1" x14ac:dyDescent="0.35">
      <c r="A223" s="37">
        <v>22</v>
      </c>
      <c r="B223" s="37">
        <v>20856</v>
      </c>
      <c r="C223" s="79" t="s">
        <v>968</v>
      </c>
      <c r="D223" s="139"/>
      <c r="E223" s="39"/>
      <c r="F223" s="39"/>
      <c r="G223" s="39"/>
    </row>
    <row r="224" spans="1:7" ht="16.5" customHeight="1" x14ac:dyDescent="0.35">
      <c r="A224" s="37">
        <v>23</v>
      </c>
      <c r="B224" s="37">
        <v>20857</v>
      </c>
      <c r="C224" s="79" t="s">
        <v>964</v>
      </c>
      <c r="D224" s="139"/>
      <c r="E224" s="39"/>
      <c r="F224" s="39"/>
      <c r="G224" s="39"/>
    </row>
    <row r="225" spans="1:7" ht="16.5" customHeight="1" x14ac:dyDescent="0.35">
      <c r="A225" s="37">
        <v>24</v>
      </c>
      <c r="B225" s="37">
        <v>20858</v>
      </c>
      <c r="C225" s="79" t="s">
        <v>969</v>
      </c>
      <c r="D225" s="139"/>
      <c r="E225" s="39"/>
      <c r="F225" s="39"/>
      <c r="G225" s="39"/>
    </row>
    <row r="226" spans="1:7" ht="16.5" customHeight="1" x14ac:dyDescent="0.35">
      <c r="A226" s="37">
        <v>25</v>
      </c>
      <c r="B226" s="37">
        <v>20859</v>
      </c>
      <c r="C226" s="79" t="s">
        <v>970</v>
      </c>
      <c r="D226" s="139"/>
      <c r="E226" s="39"/>
      <c r="F226" s="39"/>
      <c r="G226" s="39"/>
    </row>
    <row r="227" spans="1:7" s="56" customFormat="1" ht="16.5" customHeight="1" x14ac:dyDescent="0.35">
      <c r="A227" s="37">
        <v>26</v>
      </c>
      <c r="B227" s="37">
        <v>20860</v>
      </c>
      <c r="C227" s="79" t="s">
        <v>971</v>
      </c>
      <c r="D227" s="139"/>
      <c r="E227" s="39"/>
      <c r="F227" s="39"/>
      <c r="G227" s="39"/>
    </row>
    <row r="228" spans="1:7" s="56" customFormat="1" ht="16.5" customHeight="1" x14ac:dyDescent="0.35">
      <c r="A228" s="37">
        <v>27</v>
      </c>
      <c r="B228" s="42">
        <v>20903</v>
      </c>
      <c r="C228" s="38" t="s">
        <v>1029</v>
      </c>
      <c r="D228" s="139"/>
      <c r="E228" s="39"/>
      <c r="F228" s="39"/>
      <c r="G228" s="39"/>
    </row>
    <row r="229" spans="1:7" ht="16.5" customHeight="1" x14ac:dyDescent="0.35">
      <c r="A229" s="44"/>
    </row>
    <row r="230" spans="1:7" ht="16.5" customHeight="1" x14ac:dyDescent="0.35">
      <c r="A230" s="44"/>
    </row>
    <row r="231" spans="1:7" ht="16.5" customHeight="1" x14ac:dyDescent="0.35">
      <c r="A231" s="44"/>
    </row>
    <row r="232" spans="1:7" ht="16.5" customHeight="1" x14ac:dyDescent="0.35">
      <c r="A232" s="44"/>
    </row>
    <row r="233" spans="1:7" ht="16.5" customHeight="1" x14ac:dyDescent="0.35">
      <c r="A233" s="44"/>
    </row>
    <row r="234" spans="1:7" ht="16.5" customHeight="1" x14ac:dyDescent="0.35">
      <c r="A234" s="44"/>
    </row>
    <row r="235" spans="1:7" s="56" customFormat="1" ht="16.5" customHeight="1" x14ac:dyDescent="0.35">
      <c r="A235" s="44"/>
      <c r="D235" s="140"/>
      <c r="E235" s="41"/>
      <c r="F235" s="41"/>
      <c r="G235" s="41"/>
    </row>
    <row r="236" spans="1:7" ht="16.5" customHeight="1" x14ac:dyDescent="0.35">
      <c r="A236" s="44"/>
    </row>
    <row r="237" spans="1:7" ht="16.5" customHeight="1" x14ac:dyDescent="0.35">
      <c r="A237" s="44"/>
    </row>
    <row r="238" spans="1:7" ht="16.5" customHeight="1" x14ac:dyDescent="0.35">
      <c r="A238" s="44"/>
    </row>
    <row r="239" spans="1:7" ht="16.5" customHeight="1" x14ac:dyDescent="0.35">
      <c r="A239" s="44"/>
    </row>
    <row r="240" spans="1:7" ht="16.5" customHeight="1" x14ac:dyDescent="0.35">
      <c r="A240" s="44"/>
    </row>
    <row r="241" spans="1:7" ht="16.5" customHeight="1" x14ac:dyDescent="0.35">
      <c r="A241" s="44"/>
    </row>
    <row r="242" spans="1:7" ht="16.5" customHeight="1" x14ac:dyDescent="0.35">
      <c r="A242" s="44"/>
    </row>
    <row r="243" spans="1:7" ht="16.5" customHeight="1" x14ac:dyDescent="0.35">
      <c r="A243" s="44"/>
    </row>
    <row r="244" spans="1:7" ht="16.5" customHeight="1" x14ac:dyDescent="0.35">
      <c r="A244" s="44"/>
    </row>
    <row r="245" spans="1:7" ht="16.5" customHeight="1" x14ac:dyDescent="0.35">
      <c r="A245" s="44"/>
    </row>
    <row r="246" spans="1:7" ht="17.100000000000001" customHeight="1" x14ac:dyDescent="0.35">
      <c r="A246" s="44"/>
    </row>
    <row r="247" spans="1:7" ht="17.100000000000001" customHeight="1" x14ac:dyDescent="0.35">
      <c r="A247" s="103"/>
      <c r="B247" s="213" t="s">
        <v>0</v>
      </c>
      <c r="C247" s="213"/>
      <c r="D247" s="213"/>
      <c r="E247" s="213"/>
      <c r="F247" s="213"/>
      <c r="G247" s="213"/>
    </row>
    <row r="248" spans="1:7" ht="17.100000000000001" customHeight="1" x14ac:dyDescent="0.35">
      <c r="A248" s="77"/>
      <c r="B248" s="213" t="str">
        <f>CONCATENATE("รายชื่อนักเรียน  ",'สรุปจำนวน-นร.'!$B$2," ชั้นมัธยมศึกษาปีที่ 4 ห้อง 0")</f>
        <v>รายชื่อนักเรียน  ภาคเรียนที่ 1 ปีการศึกษา 2569 ชั้นมัธยมศึกษาปีที่ 4 ห้อง 0</v>
      </c>
      <c r="C248" s="213"/>
      <c r="D248" s="213"/>
      <c r="E248" s="213"/>
      <c r="F248" s="213"/>
      <c r="G248" s="213"/>
    </row>
    <row r="249" spans="1:7" ht="17.100000000000001" customHeight="1" x14ac:dyDescent="0.35">
      <c r="A249" s="77"/>
      <c r="B249" s="213" t="s">
        <v>38</v>
      </c>
      <c r="C249" s="213"/>
      <c r="D249" s="213"/>
      <c r="E249" s="213"/>
      <c r="F249" s="213"/>
      <c r="G249" s="213"/>
    </row>
    <row r="250" spans="1:7" ht="17.100000000000001" customHeight="1" x14ac:dyDescent="0.35">
      <c r="A250" s="81" t="s">
        <v>1</v>
      </c>
      <c r="B250" s="81" t="s">
        <v>2</v>
      </c>
      <c r="C250" s="81" t="s">
        <v>3</v>
      </c>
      <c r="D250" s="163"/>
      <c r="E250" s="58"/>
      <c r="F250" s="58"/>
      <c r="G250" s="58"/>
    </row>
    <row r="251" spans="1:7" ht="17.100000000000001" customHeight="1" x14ac:dyDescent="0.35">
      <c r="A251" s="81"/>
      <c r="B251" s="57"/>
      <c r="C251" s="58"/>
      <c r="D251" s="163"/>
      <c r="E251" s="58"/>
      <c r="F251" s="58"/>
      <c r="G251" s="58"/>
    </row>
    <row r="252" spans="1:7" ht="17.100000000000001" customHeight="1" x14ac:dyDescent="0.35">
      <c r="A252" s="81"/>
      <c r="B252" s="57"/>
      <c r="C252" s="58"/>
      <c r="D252" s="163"/>
      <c r="E252" s="58"/>
      <c r="F252" s="58"/>
      <c r="G252" s="58"/>
    </row>
    <row r="253" spans="1:7" ht="17.100000000000001" customHeight="1" x14ac:dyDescent="0.35">
      <c r="A253" s="81"/>
      <c r="B253" s="57"/>
      <c r="C253" s="58"/>
      <c r="D253" s="163"/>
      <c r="E253" s="58"/>
      <c r="F253" s="58"/>
      <c r="G253" s="58"/>
    </row>
    <row r="254" spans="1:7" s="117" customFormat="1" ht="17.100000000000001" customHeight="1" x14ac:dyDescent="0.35">
      <c r="A254" s="84"/>
      <c r="B254" s="85"/>
      <c r="C254" s="89"/>
      <c r="D254" s="166"/>
      <c r="E254" s="89"/>
      <c r="F254" s="89"/>
      <c r="G254" s="89"/>
    </row>
    <row r="255" spans="1:7" ht="17.100000000000001" customHeight="1" x14ac:dyDescent="0.35">
      <c r="A255" s="81"/>
      <c r="B255" s="57"/>
      <c r="C255" s="58"/>
      <c r="D255" s="163"/>
      <c r="E255" s="58"/>
      <c r="F255" s="58"/>
      <c r="G255" s="58"/>
    </row>
    <row r="256" spans="1:7" ht="17.100000000000001" customHeight="1" x14ac:dyDescent="0.35">
      <c r="A256" s="81"/>
      <c r="B256" s="141"/>
      <c r="C256" s="142"/>
      <c r="D256" s="163"/>
      <c r="E256" s="58"/>
      <c r="F256" s="58"/>
      <c r="G256" s="58"/>
    </row>
    <row r="257" spans="1:11" s="117" customFormat="1" ht="17.100000000000001" customHeight="1" x14ac:dyDescent="0.35">
      <c r="A257" s="84"/>
      <c r="B257" s="84"/>
      <c r="C257" s="89"/>
      <c r="D257" s="166"/>
      <c r="E257" s="89"/>
      <c r="F257" s="89"/>
      <c r="G257" s="89"/>
    </row>
    <row r="258" spans="1:11" ht="17.100000000000001" customHeight="1" x14ac:dyDescent="0.35">
      <c r="A258" s="81"/>
      <c r="B258" s="57"/>
      <c r="C258" s="58"/>
      <c r="D258" s="163"/>
      <c r="E258" s="58"/>
      <c r="F258" s="58"/>
      <c r="G258" s="58"/>
    </row>
    <row r="259" spans="1:11" ht="17.100000000000001" customHeight="1" x14ac:dyDescent="0.35">
      <c r="A259" s="81"/>
      <c r="B259" s="57"/>
      <c r="C259" s="58"/>
      <c r="D259" s="163"/>
      <c r="E259" s="61"/>
      <c r="F259" s="58"/>
      <c r="G259" s="58"/>
    </row>
    <row r="260" spans="1:11" ht="17.100000000000001" customHeight="1" x14ac:dyDescent="0.35">
      <c r="A260" s="81"/>
      <c r="B260" s="81"/>
      <c r="C260" s="67"/>
      <c r="D260" s="163"/>
      <c r="E260" s="58"/>
      <c r="F260" s="58"/>
      <c r="G260" s="58"/>
    </row>
    <row r="261" spans="1:11" ht="17.100000000000001" customHeight="1" x14ac:dyDescent="0.35">
      <c r="A261" s="81"/>
      <c r="B261" s="133"/>
      <c r="C261" s="134"/>
      <c r="D261" s="163"/>
      <c r="E261" s="61"/>
      <c r="F261" s="58"/>
      <c r="G261" s="58"/>
    </row>
    <row r="262" spans="1:11" ht="17.100000000000001" customHeight="1" x14ac:dyDescent="0.35">
      <c r="A262" s="81"/>
      <c r="B262" s="42"/>
      <c r="C262" s="143"/>
      <c r="D262" s="163"/>
      <c r="E262" s="61"/>
      <c r="F262" s="58"/>
      <c r="G262" s="58"/>
    </row>
    <row r="263" spans="1:11" s="48" customFormat="1" ht="17.100000000000001" customHeight="1" x14ac:dyDescent="0.35">
      <c r="A263" s="167"/>
      <c r="B263" s="49"/>
      <c r="C263" s="168"/>
      <c r="D263" s="169"/>
      <c r="E263" s="170"/>
      <c r="F263" s="50"/>
      <c r="G263" s="50"/>
      <c r="K263" s="171"/>
    </row>
    <row r="264" spans="1:11" ht="17.100000000000001" customHeight="1" x14ac:dyDescent="0.35">
      <c r="A264" s="81"/>
      <c r="B264" s="42"/>
      <c r="C264" s="39"/>
      <c r="D264" s="163"/>
      <c r="E264" s="58"/>
      <c r="F264" s="61"/>
      <c r="G264" s="58"/>
    </row>
    <row r="265" spans="1:11" ht="17.100000000000001" customHeight="1" x14ac:dyDescent="0.35">
      <c r="A265" s="81"/>
      <c r="B265" s="42"/>
      <c r="C265" s="39"/>
      <c r="D265" s="163"/>
      <c r="E265" s="58"/>
      <c r="F265" s="61"/>
      <c r="G265" s="58"/>
    </row>
    <row r="266" spans="1:11" ht="17.100000000000001" customHeight="1" x14ac:dyDescent="0.35">
      <c r="A266" s="81"/>
      <c r="B266" s="42"/>
      <c r="C266" s="39"/>
      <c r="D266" s="163"/>
      <c r="E266" s="58"/>
      <c r="F266" s="61"/>
      <c r="G266" s="58"/>
    </row>
    <row r="267" spans="1:11" ht="17.100000000000001" customHeight="1" x14ac:dyDescent="0.35">
      <c r="A267" s="81"/>
      <c r="B267" s="139"/>
      <c r="C267" s="136"/>
      <c r="D267" s="163"/>
      <c r="E267" s="58"/>
      <c r="F267" s="61"/>
      <c r="G267" s="58"/>
    </row>
    <row r="268" spans="1:11" ht="17.100000000000001" customHeight="1" x14ac:dyDescent="0.35">
      <c r="A268" s="81"/>
      <c r="B268" s="135"/>
      <c r="C268" s="136"/>
      <c r="D268" s="163"/>
      <c r="E268" s="58"/>
      <c r="F268" s="61"/>
      <c r="G268" s="58"/>
    </row>
    <row r="269" spans="1:11" ht="17.100000000000001" customHeight="1" x14ac:dyDescent="0.35">
      <c r="A269" s="81"/>
      <c r="B269" s="42"/>
      <c r="C269" s="39"/>
      <c r="D269" s="163"/>
      <c r="E269" s="58"/>
      <c r="F269" s="61"/>
      <c r="G269" s="58"/>
    </row>
    <row r="270" spans="1:11" ht="17.100000000000001" customHeight="1" x14ac:dyDescent="0.35">
      <c r="A270" s="81"/>
      <c r="B270" s="42"/>
      <c r="C270" s="39"/>
      <c r="D270" s="163"/>
      <c r="E270" s="58"/>
      <c r="F270" s="61"/>
      <c r="G270" s="58"/>
    </row>
    <row r="271" spans="1:11" ht="17.100000000000001" customHeight="1" x14ac:dyDescent="0.35">
      <c r="A271" s="81"/>
      <c r="B271" s="133"/>
      <c r="C271" s="79"/>
      <c r="D271" s="163"/>
      <c r="E271" s="58"/>
      <c r="F271" s="61"/>
      <c r="G271" s="58"/>
    </row>
    <row r="272" spans="1:11" ht="17.100000000000001" customHeight="1" x14ac:dyDescent="0.35">
      <c r="A272" s="81"/>
      <c r="B272" s="133"/>
      <c r="C272" s="138"/>
      <c r="D272" s="163"/>
      <c r="E272" s="58"/>
      <c r="F272" s="61"/>
      <c r="G272" s="58"/>
    </row>
    <row r="273" spans="1:7" ht="17.100000000000001" customHeight="1" x14ac:dyDescent="0.35">
      <c r="A273" s="81"/>
      <c r="B273" s="34"/>
      <c r="C273" s="79"/>
      <c r="D273" s="163"/>
      <c r="E273" s="58"/>
      <c r="F273" s="61"/>
      <c r="G273" s="58"/>
    </row>
    <row r="274" spans="1:7" ht="17.100000000000001" customHeight="1" x14ac:dyDescent="0.35">
      <c r="A274" s="81"/>
      <c r="B274" s="139"/>
      <c r="C274" s="136"/>
      <c r="D274" s="163"/>
      <c r="E274" s="58"/>
      <c r="F274" s="61"/>
      <c r="G274" s="58"/>
    </row>
    <row r="275" spans="1:7" ht="17.100000000000001" customHeight="1" x14ac:dyDescent="0.35">
      <c r="A275" s="81"/>
      <c r="B275" s="42"/>
      <c r="C275" s="39"/>
      <c r="D275" s="163"/>
      <c r="E275" s="58"/>
      <c r="F275" s="61"/>
      <c r="G275" s="58"/>
    </row>
    <row r="276" spans="1:7" ht="17.100000000000001" customHeight="1" x14ac:dyDescent="0.35">
      <c r="A276" s="81"/>
      <c r="B276" s="57"/>
      <c r="C276" s="118"/>
      <c r="D276" s="163"/>
      <c r="E276" s="58"/>
      <c r="F276" s="61"/>
      <c r="G276" s="58"/>
    </row>
    <row r="277" spans="1:7" ht="17.100000000000001" customHeight="1" x14ac:dyDescent="0.35">
      <c r="A277" s="37"/>
      <c r="B277" s="215"/>
      <c r="C277" s="216"/>
      <c r="D277" s="217"/>
      <c r="E277" s="39"/>
      <c r="F277" s="39"/>
      <c r="G277" s="39"/>
    </row>
    <row r="278" spans="1:7" s="48" customFormat="1" ht="17.100000000000001" customHeight="1" x14ac:dyDescent="0.35">
      <c r="A278" s="167"/>
      <c r="B278" s="167"/>
      <c r="C278" s="186"/>
      <c r="D278" s="169"/>
      <c r="E278" s="50"/>
      <c r="F278" s="50"/>
      <c r="G278" s="170"/>
    </row>
    <row r="279" spans="1:7" ht="17.100000000000001" customHeight="1" x14ac:dyDescent="0.35">
      <c r="A279" s="37"/>
      <c r="B279" s="42"/>
      <c r="C279" s="39"/>
      <c r="D279" s="139"/>
      <c r="E279" s="39"/>
      <c r="F279" s="39"/>
      <c r="G279" s="51"/>
    </row>
    <row r="280" spans="1:7" ht="17.100000000000001" customHeight="1" x14ac:dyDescent="0.35">
      <c r="A280" s="37"/>
      <c r="B280" s="42"/>
      <c r="C280" s="79"/>
      <c r="D280" s="139"/>
      <c r="E280" s="39"/>
      <c r="F280" s="39"/>
      <c r="G280" s="51"/>
    </row>
    <row r="281" spans="1:7" ht="17.100000000000001" customHeight="1" x14ac:dyDescent="0.35">
      <c r="A281" s="37"/>
      <c r="B281" s="37"/>
      <c r="C281" s="76"/>
      <c r="D281" s="139"/>
      <c r="E281" s="39"/>
      <c r="F281" s="39"/>
      <c r="G281" s="39"/>
    </row>
    <row r="282" spans="1:7" ht="17.100000000000001" customHeight="1" x14ac:dyDescent="0.35">
      <c r="A282" s="37"/>
      <c r="B282" s="42"/>
      <c r="C282" s="76"/>
      <c r="D282" s="139"/>
      <c r="E282" s="39"/>
      <c r="F282" s="39"/>
      <c r="G282" s="39"/>
    </row>
    <row r="283" spans="1:7" ht="17.100000000000001" customHeight="1" x14ac:dyDescent="0.35">
      <c r="A283" s="37"/>
      <c r="B283" s="37"/>
      <c r="C283" s="76"/>
      <c r="D283" s="139"/>
      <c r="E283" s="39"/>
      <c r="F283" s="39"/>
      <c r="G283" s="39"/>
    </row>
    <row r="284" spans="1:7" ht="17.100000000000001" customHeight="1" x14ac:dyDescent="0.35">
      <c r="A284" s="37"/>
      <c r="B284" s="42"/>
      <c r="C284" s="76"/>
      <c r="D284" s="139"/>
      <c r="E284" s="39"/>
      <c r="F284" s="39"/>
      <c r="G284" s="39"/>
    </row>
    <row r="285" spans="1:7" ht="17.100000000000001" customHeight="1" x14ac:dyDescent="0.35">
      <c r="A285" s="37"/>
      <c r="B285" s="37"/>
      <c r="C285" s="76"/>
      <c r="D285" s="139"/>
      <c r="E285" s="39"/>
      <c r="F285" s="39"/>
      <c r="G285" s="39"/>
    </row>
    <row r="286" spans="1:7" ht="17.100000000000001" customHeight="1" x14ac:dyDescent="0.35">
      <c r="A286" s="37"/>
      <c r="B286" s="42"/>
      <c r="C286" s="76"/>
      <c r="D286" s="139"/>
      <c r="E286" s="39"/>
      <c r="F286" s="39"/>
      <c r="G286" s="39"/>
    </row>
    <row r="287" spans="1:7" ht="17.100000000000001" customHeight="1" x14ac:dyDescent="0.35">
      <c r="A287" s="37"/>
      <c r="B287" s="37"/>
      <c r="C287" s="76"/>
      <c r="D287" s="139"/>
      <c r="E287" s="39"/>
      <c r="F287" s="39"/>
      <c r="G287" s="39"/>
    </row>
    <row r="288" spans="1:7" ht="17.100000000000001" customHeight="1" x14ac:dyDescent="0.35">
      <c r="A288" s="37"/>
      <c r="B288" s="42"/>
      <c r="C288" s="76"/>
      <c r="D288" s="139"/>
      <c r="E288" s="39"/>
      <c r="F288" s="39"/>
      <c r="G288" s="39"/>
    </row>
    <row r="289" spans="1:7" ht="17.100000000000001" customHeight="1" x14ac:dyDescent="0.35">
      <c r="A289" s="37"/>
      <c r="B289" s="37"/>
      <c r="C289" s="76"/>
      <c r="D289" s="139"/>
      <c r="E289" s="39"/>
      <c r="F289" s="39"/>
      <c r="G289" s="39"/>
    </row>
    <row r="290" spans="1:7" ht="17.100000000000001" customHeight="1" x14ac:dyDescent="0.35">
      <c r="A290" s="37"/>
      <c r="B290" s="42"/>
      <c r="C290" s="76"/>
      <c r="D290" s="139"/>
      <c r="E290" s="39"/>
      <c r="F290" s="39"/>
      <c r="G290" s="39"/>
    </row>
    <row r="291" spans="1:7" ht="17.100000000000001" customHeight="1" x14ac:dyDescent="0.35">
      <c r="A291" s="37"/>
      <c r="B291" s="37"/>
      <c r="C291" s="76"/>
      <c r="D291" s="139"/>
      <c r="E291" s="39"/>
      <c r="F291" s="39"/>
      <c r="G291" s="39"/>
    </row>
    <row r="292" spans="1:7" ht="17.100000000000001" customHeight="1" x14ac:dyDescent="0.35">
      <c r="A292" s="37"/>
      <c r="B292" s="42"/>
      <c r="C292" s="76"/>
      <c r="D292" s="139"/>
      <c r="E292" s="39"/>
      <c r="F292" s="39"/>
      <c r="G292" s="39"/>
    </row>
    <row r="293" spans="1:7" ht="17.100000000000001" customHeight="1" x14ac:dyDescent="0.35">
      <c r="A293" s="42"/>
      <c r="B293" s="42"/>
      <c r="C293" s="76"/>
      <c r="D293" s="139"/>
      <c r="E293" s="39"/>
      <c r="F293" s="39"/>
      <c r="G293" s="39"/>
    </row>
    <row r="294" spans="1:7" ht="17.100000000000001" customHeight="1" x14ac:dyDescent="0.35">
      <c r="B294" s="33"/>
      <c r="C294" s="144"/>
    </row>
  </sheetData>
  <mergeCells count="24">
    <mergeCell ref="B3:G3"/>
    <mergeCell ref="B99:G99"/>
    <mergeCell ref="B1:G1"/>
    <mergeCell ref="B2:G2"/>
    <mergeCell ref="B50:G50"/>
    <mergeCell ref="B51:G51"/>
    <mergeCell ref="B52:G52"/>
    <mergeCell ref="B4:G4"/>
    <mergeCell ref="B53:G53"/>
    <mergeCell ref="B100:G100"/>
    <mergeCell ref="B101:G101"/>
    <mergeCell ref="B199:G199"/>
    <mergeCell ref="B148:G148"/>
    <mergeCell ref="B149:G149"/>
    <mergeCell ref="B150:G150"/>
    <mergeCell ref="B197:G197"/>
    <mergeCell ref="B198:G198"/>
    <mergeCell ref="B102:G102"/>
    <mergeCell ref="B151:G151"/>
    <mergeCell ref="B277:D277"/>
    <mergeCell ref="B249:G249"/>
    <mergeCell ref="B200:G200"/>
    <mergeCell ref="B247:G247"/>
    <mergeCell ref="B248:G248"/>
  </mergeCells>
  <printOptions horizontalCentered="1"/>
  <pageMargins left="0.59055118110236227" right="0.39370078740157483" top="0.31496062992125984" bottom="0.11811023622047245" header="0.11811023622047245" footer="0.11811023622047245"/>
  <pageSetup paperSize="9" orientation="portrait" r:id="rId1"/>
  <headerFooter>
    <oddHeader>&amp;L  &amp;G</oddHeader>
    <oddFooter>&amp;L&amp;8งานทะเบียนและวัดผล&amp;R&amp;8ข้อมูล ณ วันที่ 13 พฤษภาคม 2569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R327"/>
  <sheetViews>
    <sheetView topLeftCell="A256" zoomScaleNormal="100" workbookViewId="0">
      <selection activeCell="B244" sqref="B244:G244"/>
    </sheetView>
  </sheetViews>
  <sheetFormatPr defaultColWidth="9.140625" defaultRowHeight="17.45" customHeight="1" x14ac:dyDescent="0.35"/>
  <cols>
    <col min="1" max="1" width="6.140625" style="54" customWidth="1"/>
    <col min="2" max="2" width="12.42578125" style="55" customWidth="1"/>
    <col min="3" max="3" width="30" style="55" customWidth="1"/>
    <col min="4" max="4" width="10.7109375" style="54" customWidth="1"/>
    <col min="5" max="7" width="10.7109375" style="55" customWidth="1"/>
    <col min="8" max="8" width="4.7109375" style="32" customWidth="1"/>
    <col min="9" max="9" width="10.28515625" style="32" customWidth="1"/>
    <col min="10" max="10" width="29.140625" style="32" customWidth="1"/>
    <col min="11" max="11" width="10.7109375" style="55" customWidth="1"/>
    <col min="12" max="250" width="6.85546875" style="55" customWidth="1"/>
    <col min="251" max="16384" width="9.140625" style="55"/>
  </cols>
  <sheetData>
    <row r="1" spans="1:7" ht="17.45" customHeight="1" x14ac:dyDescent="0.35">
      <c r="B1" s="214" t="s">
        <v>0</v>
      </c>
      <c r="C1" s="214"/>
      <c r="D1" s="214"/>
      <c r="E1" s="214"/>
      <c r="F1" s="214"/>
      <c r="G1" s="214"/>
    </row>
    <row r="2" spans="1:7" ht="17.45" customHeight="1" x14ac:dyDescent="0.35">
      <c r="B2" s="210" t="str">
        <f>CONCATENATE("รายชื่อนักเรียน  ",'สรุปจำนวน-นร.'!$B$2," ชั้นมัธยมศึกษาปีที่ 6/1 (วิทย์ - คณิต)")</f>
        <v>รายชื่อนักเรียน  ภาคเรียนที่ 1 ปีการศึกษา 2569 ชั้นมัธยมศึกษาปีที่ 6/1 (วิทย์ - คณิต)</v>
      </c>
      <c r="C2" s="210"/>
      <c r="D2" s="210"/>
      <c r="E2" s="210"/>
      <c r="F2" s="210"/>
      <c r="G2" s="210"/>
    </row>
    <row r="3" spans="1:7" ht="17.45" customHeight="1" x14ac:dyDescent="0.35">
      <c r="B3" s="214" t="str">
        <f>"ครูที่ปรึกษา : "&amp;ครูที่ปรึกษา!$D$51</f>
        <v>ครูที่ปรึกษา : นางอรวรรณ  เหล่าชัย</v>
      </c>
      <c r="C3" s="214"/>
      <c r="D3" s="214"/>
      <c r="E3" s="214"/>
      <c r="F3" s="214"/>
      <c r="G3" s="214"/>
    </row>
    <row r="4" spans="1:7" ht="17.45" customHeight="1" x14ac:dyDescent="0.35">
      <c r="A4" s="33"/>
      <c r="B4" s="209" t="str" cm="1">
        <f t="array" ref="B4">"ชาย  " &amp; SUM(COUNTIF($C$6:$C$48,{"นาย","เด็กชาย"}&amp;"*")) &amp; "  คน     หญิง  " &amp; SUM(COUNTIF($C$6:$C$48,{"นางสาว","เด็กหญิง"}&amp;"*")) &amp; "  คน     รวม  " &amp; COUNTA($C$6:$C$48) &amp; "  คน"</f>
        <v>ชาย  13  คน     หญิง  17  คน     รวม  30  คน</v>
      </c>
      <c r="C4" s="209"/>
      <c r="D4" s="209"/>
      <c r="E4" s="209"/>
      <c r="F4" s="209"/>
      <c r="G4" s="209"/>
    </row>
    <row r="5" spans="1:7" ht="17.45" customHeight="1" x14ac:dyDescent="0.35">
      <c r="A5" s="37" t="s">
        <v>1</v>
      </c>
      <c r="B5" s="37" t="s">
        <v>2</v>
      </c>
      <c r="C5" s="42" t="s">
        <v>34</v>
      </c>
      <c r="D5" s="59"/>
      <c r="E5" s="60"/>
      <c r="F5" s="60"/>
      <c r="G5" s="60"/>
    </row>
    <row r="6" spans="1:7" ht="17.45" customHeight="1" x14ac:dyDescent="0.35">
      <c r="A6" s="37">
        <v>1</v>
      </c>
      <c r="B6" s="42">
        <v>18563</v>
      </c>
      <c r="C6" s="39" t="s">
        <v>404</v>
      </c>
      <c r="D6" s="59"/>
      <c r="E6" s="60"/>
      <c r="F6" s="60"/>
      <c r="G6" s="60"/>
    </row>
    <row r="7" spans="1:7" ht="17.45" customHeight="1" x14ac:dyDescent="0.35">
      <c r="A7" s="37">
        <v>2</v>
      </c>
      <c r="B7" s="42">
        <v>18576</v>
      </c>
      <c r="C7" s="39" t="s">
        <v>415</v>
      </c>
      <c r="D7" s="59"/>
      <c r="E7" s="60"/>
      <c r="F7" s="60"/>
      <c r="G7" s="60"/>
    </row>
    <row r="8" spans="1:7" ht="17.45" customHeight="1" x14ac:dyDescent="0.35">
      <c r="A8" s="37">
        <v>3</v>
      </c>
      <c r="B8" s="59">
        <v>18581</v>
      </c>
      <c r="C8" s="36" t="s">
        <v>528</v>
      </c>
      <c r="D8" s="59"/>
      <c r="E8" s="60"/>
      <c r="F8" s="60"/>
      <c r="G8" s="60"/>
    </row>
    <row r="9" spans="1:7" ht="17.45" customHeight="1" x14ac:dyDescent="0.35">
      <c r="A9" s="46">
        <v>4</v>
      </c>
      <c r="B9" s="42">
        <v>18609</v>
      </c>
      <c r="C9" s="39" t="s">
        <v>542</v>
      </c>
      <c r="D9" s="59"/>
      <c r="E9" s="60"/>
      <c r="F9" s="60"/>
      <c r="G9" s="60"/>
    </row>
    <row r="10" spans="1:7" ht="17.45" customHeight="1" x14ac:dyDescent="0.35">
      <c r="A10" s="46">
        <v>5</v>
      </c>
      <c r="B10" s="59">
        <v>18616</v>
      </c>
      <c r="C10" s="60" t="s">
        <v>551</v>
      </c>
      <c r="D10" s="59"/>
      <c r="E10" s="60"/>
      <c r="F10" s="60"/>
      <c r="G10" s="60"/>
    </row>
    <row r="11" spans="1:7" ht="17.45" customHeight="1" x14ac:dyDescent="0.35">
      <c r="A11" s="46">
        <v>6</v>
      </c>
      <c r="B11" s="42">
        <v>18622</v>
      </c>
      <c r="C11" s="39" t="s">
        <v>416</v>
      </c>
      <c r="D11" s="59"/>
      <c r="E11" s="60"/>
      <c r="F11" s="60"/>
      <c r="G11" s="60"/>
    </row>
    <row r="12" spans="1:7" ht="17.45" customHeight="1" x14ac:dyDescent="0.35">
      <c r="A12" s="46">
        <v>7</v>
      </c>
      <c r="B12" s="42">
        <v>18623</v>
      </c>
      <c r="C12" s="39" t="s">
        <v>417</v>
      </c>
      <c r="D12" s="59"/>
      <c r="E12" s="60"/>
      <c r="F12" s="60"/>
      <c r="G12" s="60"/>
    </row>
    <row r="13" spans="1:7" ht="17.45" customHeight="1" x14ac:dyDescent="0.35">
      <c r="A13" s="46">
        <v>8</v>
      </c>
      <c r="B13" s="42">
        <v>18638</v>
      </c>
      <c r="C13" s="39" t="s">
        <v>418</v>
      </c>
      <c r="D13" s="59"/>
      <c r="E13" s="60"/>
      <c r="F13" s="60"/>
      <c r="G13" s="60"/>
    </row>
    <row r="14" spans="1:7" ht="17.45" customHeight="1" x14ac:dyDescent="0.35">
      <c r="A14" s="46">
        <v>9</v>
      </c>
      <c r="B14" s="42">
        <v>18650</v>
      </c>
      <c r="C14" s="39" t="s">
        <v>405</v>
      </c>
      <c r="D14" s="59"/>
      <c r="E14" s="60"/>
      <c r="F14" s="60"/>
      <c r="G14" s="60"/>
    </row>
    <row r="15" spans="1:7" ht="17.45" customHeight="1" x14ac:dyDescent="0.35">
      <c r="A15" s="46">
        <v>10</v>
      </c>
      <c r="B15" s="42">
        <v>18651</v>
      </c>
      <c r="C15" s="39" t="s">
        <v>406</v>
      </c>
      <c r="D15" s="59"/>
      <c r="E15" s="60"/>
      <c r="F15" s="60"/>
      <c r="G15" s="60"/>
    </row>
    <row r="16" spans="1:7" ht="17.45" customHeight="1" x14ac:dyDescent="0.35">
      <c r="A16" s="46">
        <v>11</v>
      </c>
      <c r="B16" s="42">
        <v>18652</v>
      </c>
      <c r="C16" s="39" t="s">
        <v>407</v>
      </c>
      <c r="D16" s="59"/>
      <c r="E16" s="60"/>
      <c r="F16" s="60"/>
      <c r="G16" s="60"/>
    </row>
    <row r="17" spans="1:7" ht="17.45" customHeight="1" x14ac:dyDescent="0.35">
      <c r="A17" s="46">
        <v>12</v>
      </c>
      <c r="B17" s="42">
        <v>18668</v>
      </c>
      <c r="C17" s="39" t="s">
        <v>419</v>
      </c>
      <c r="D17" s="59"/>
      <c r="E17" s="60"/>
      <c r="F17" s="60"/>
      <c r="G17" s="60"/>
    </row>
    <row r="18" spans="1:7" ht="17.45" customHeight="1" x14ac:dyDescent="0.35">
      <c r="A18" s="46">
        <v>13</v>
      </c>
      <c r="B18" s="42">
        <v>18670</v>
      </c>
      <c r="C18" s="39" t="s">
        <v>420</v>
      </c>
      <c r="D18" s="59"/>
      <c r="E18" s="60"/>
      <c r="F18" s="60"/>
      <c r="G18" s="60"/>
    </row>
    <row r="19" spans="1:7" ht="17.45" customHeight="1" x14ac:dyDescent="0.35">
      <c r="A19" s="46">
        <v>14</v>
      </c>
      <c r="B19" s="42">
        <v>18674</v>
      </c>
      <c r="C19" s="39" t="s">
        <v>421</v>
      </c>
      <c r="D19" s="59"/>
      <c r="E19" s="60"/>
      <c r="F19" s="60"/>
      <c r="G19" s="60"/>
    </row>
    <row r="20" spans="1:7" ht="17.45" customHeight="1" x14ac:dyDescent="0.35">
      <c r="A20" s="46">
        <v>15</v>
      </c>
      <c r="B20" s="42">
        <v>18698</v>
      </c>
      <c r="C20" s="39" t="s">
        <v>408</v>
      </c>
      <c r="D20" s="59"/>
      <c r="E20" s="60"/>
      <c r="F20" s="60"/>
      <c r="G20" s="60"/>
    </row>
    <row r="21" spans="1:7" ht="17.45" customHeight="1" x14ac:dyDescent="0.35">
      <c r="A21" s="46">
        <v>16</v>
      </c>
      <c r="B21" s="42">
        <v>18705</v>
      </c>
      <c r="C21" s="39" t="s">
        <v>422</v>
      </c>
      <c r="D21" s="59"/>
      <c r="E21" s="60"/>
      <c r="F21" s="60"/>
      <c r="G21" s="60"/>
    </row>
    <row r="22" spans="1:7" ht="17.45" customHeight="1" x14ac:dyDescent="0.35">
      <c r="A22" s="46">
        <v>17</v>
      </c>
      <c r="B22" s="42">
        <v>18761</v>
      </c>
      <c r="C22" s="39" t="s">
        <v>409</v>
      </c>
      <c r="D22" s="59"/>
      <c r="E22" s="60"/>
      <c r="F22" s="60"/>
      <c r="G22" s="60"/>
    </row>
    <row r="23" spans="1:7" ht="17.45" customHeight="1" x14ac:dyDescent="0.35">
      <c r="A23" s="46">
        <v>18</v>
      </c>
      <c r="B23" s="42">
        <v>18768</v>
      </c>
      <c r="C23" s="39" t="s">
        <v>426</v>
      </c>
      <c r="D23" s="59"/>
      <c r="E23" s="60"/>
      <c r="F23" s="60"/>
      <c r="G23" s="60"/>
    </row>
    <row r="24" spans="1:7" s="56" customFormat="1" ht="17.45" customHeight="1" x14ac:dyDescent="0.35">
      <c r="A24" s="37">
        <v>19</v>
      </c>
      <c r="B24" s="42">
        <v>18773</v>
      </c>
      <c r="C24" s="39" t="s">
        <v>476</v>
      </c>
      <c r="D24" s="42"/>
      <c r="E24" s="39"/>
      <c r="F24" s="39"/>
      <c r="G24" s="39"/>
    </row>
    <row r="25" spans="1:7" ht="17.45" customHeight="1" x14ac:dyDescent="0.35">
      <c r="A25" s="37">
        <v>20</v>
      </c>
      <c r="B25" s="42">
        <v>18778</v>
      </c>
      <c r="C25" s="39" t="s">
        <v>410</v>
      </c>
      <c r="D25" s="42"/>
      <c r="E25" s="39"/>
      <c r="F25" s="39"/>
      <c r="G25" s="39"/>
    </row>
    <row r="26" spans="1:7" ht="17.45" customHeight="1" x14ac:dyDescent="0.35">
      <c r="A26" s="37">
        <v>21</v>
      </c>
      <c r="B26" s="42">
        <v>18784</v>
      </c>
      <c r="C26" s="39" t="s">
        <v>411</v>
      </c>
      <c r="D26" s="42"/>
      <c r="E26" s="39"/>
      <c r="F26" s="39"/>
      <c r="G26" s="39"/>
    </row>
    <row r="27" spans="1:7" ht="17.45" customHeight="1" x14ac:dyDescent="0.35">
      <c r="A27" s="37">
        <v>22</v>
      </c>
      <c r="B27" s="42">
        <v>18788</v>
      </c>
      <c r="C27" s="39" t="s">
        <v>412</v>
      </c>
      <c r="D27" s="42"/>
      <c r="E27" s="39"/>
      <c r="F27" s="39"/>
      <c r="G27" s="39"/>
    </row>
    <row r="28" spans="1:7" ht="17.45" customHeight="1" x14ac:dyDescent="0.35">
      <c r="A28" s="37">
        <v>23</v>
      </c>
      <c r="B28" s="42">
        <v>18800</v>
      </c>
      <c r="C28" s="39" t="s">
        <v>427</v>
      </c>
      <c r="D28" s="42"/>
      <c r="E28" s="39"/>
      <c r="F28" s="39"/>
      <c r="G28" s="39"/>
    </row>
    <row r="29" spans="1:7" ht="17.45" customHeight="1" x14ac:dyDescent="0.35">
      <c r="A29" s="37">
        <v>24</v>
      </c>
      <c r="B29" s="42">
        <v>18803</v>
      </c>
      <c r="C29" s="39" t="s">
        <v>428</v>
      </c>
      <c r="D29" s="42"/>
      <c r="E29" s="39"/>
      <c r="F29" s="39"/>
      <c r="G29" s="39"/>
    </row>
    <row r="30" spans="1:7" ht="17.45" customHeight="1" x14ac:dyDescent="0.35">
      <c r="A30" s="37">
        <v>25</v>
      </c>
      <c r="B30" s="42">
        <v>18826</v>
      </c>
      <c r="C30" s="39" t="s">
        <v>413</v>
      </c>
      <c r="D30" s="42"/>
      <c r="E30" s="39"/>
      <c r="F30" s="39"/>
      <c r="G30" s="39"/>
    </row>
    <row r="31" spans="1:7" ht="17.45" customHeight="1" x14ac:dyDescent="0.35">
      <c r="A31" s="37">
        <v>26</v>
      </c>
      <c r="B31" s="42">
        <v>18828</v>
      </c>
      <c r="C31" s="39" t="s">
        <v>594</v>
      </c>
      <c r="D31" s="42"/>
      <c r="E31" s="39"/>
      <c r="F31" s="39"/>
      <c r="G31" s="39"/>
    </row>
    <row r="32" spans="1:7" ht="17.45" customHeight="1" x14ac:dyDescent="0.35">
      <c r="A32" s="37">
        <v>27</v>
      </c>
      <c r="B32" s="42">
        <v>18835</v>
      </c>
      <c r="C32" s="39" t="s">
        <v>429</v>
      </c>
      <c r="D32" s="42"/>
      <c r="E32" s="39"/>
      <c r="F32" s="39"/>
      <c r="G32" s="39"/>
    </row>
    <row r="33" spans="1:7" ht="17.45" customHeight="1" x14ac:dyDescent="0.35">
      <c r="A33" s="37">
        <v>28</v>
      </c>
      <c r="B33" s="42">
        <v>18836</v>
      </c>
      <c r="C33" s="39" t="s">
        <v>430</v>
      </c>
      <c r="D33" s="42"/>
      <c r="E33" s="39"/>
      <c r="F33" s="39"/>
      <c r="G33" s="39"/>
    </row>
    <row r="34" spans="1:7" ht="17.45" customHeight="1" x14ac:dyDescent="0.35">
      <c r="A34" s="37">
        <v>29</v>
      </c>
      <c r="B34" s="42">
        <v>18853</v>
      </c>
      <c r="C34" s="39" t="s">
        <v>414</v>
      </c>
      <c r="D34" s="42"/>
      <c r="E34" s="39"/>
      <c r="F34" s="39"/>
      <c r="G34" s="39"/>
    </row>
    <row r="35" spans="1:7" ht="17.45" customHeight="1" x14ac:dyDescent="0.35">
      <c r="A35" s="37">
        <v>30</v>
      </c>
      <c r="B35" s="42">
        <v>18870</v>
      </c>
      <c r="C35" s="39" t="s">
        <v>431</v>
      </c>
      <c r="D35" s="42"/>
      <c r="E35" s="39"/>
      <c r="F35" s="39"/>
      <c r="G35" s="39"/>
    </row>
    <row r="36" spans="1:7" ht="17.45" customHeight="1" x14ac:dyDescent="0.35">
      <c r="A36" s="44"/>
      <c r="B36" s="41"/>
      <c r="C36" s="41"/>
      <c r="D36" s="33"/>
      <c r="E36" s="41"/>
      <c r="F36" s="41"/>
      <c r="G36" s="41"/>
    </row>
    <row r="37" spans="1:7" ht="17.45" customHeight="1" x14ac:dyDescent="0.35">
      <c r="A37" s="52"/>
    </row>
    <row r="38" spans="1:7" ht="17.45" customHeight="1" x14ac:dyDescent="0.35">
      <c r="A38" s="52"/>
      <c r="B38" s="54"/>
    </row>
    <row r="39" spans="1:7" ht="17.45" customHeight="1" x14ac:dyDescent="0.35">
      <c r="A39" s="103"/>
    </row>
    <row r="40" spans="1:7" ht="17.45" customHeight="1" x14ac:dyDescent="0.35">
      <c r="A40" s="103"/>
      <c r="D40" s="77"/>
      <c r="E40" s="56"/>
      <c r="F40" s="56"/>
      <c r="G40" s="56"/>
    </row>
    <row r="41" spans="1:7" ht="17.45" customHeight="1" x14ac:dyDescent="0.35">
      <c r="A41" s="52"/>
      <c r="D41" s="77"/>
      <c r="E41" s="56"/>
      <c r="F41" s="56"/>
      <c r="G41" s="56"/>
    </row>
    <row r="42" spans="1:7" ht="17.45" customHeight="1" x14ac:dyDescent="0.35">
      <c r="A42" s="52"/>
      <c r="D42" s="77"/>
      <c r="E42" s="56"/>
      <c r="F42" s="56"/>
      <c r="G42" s="56"/>
    </row>
    <row r="43" spans="1:7" ht="17.45" customHeight="1" x14ac:dyDescent="0.35">
      <c r="A43" s="52"/>
      <c r="D43" s="77"/>
      <c r="E43" s="56"/>
      <c r="F43" s="56"/>
      <c r="G43" s="56"/>
    </row>
    <row r="44" spans="1:7" ht="17.45" customHeight="1" x14ac:dyDescent="0.35">
      <c r="A44" s="52"/>
    </row>
    <row r="45" spans="1:7" ht="17.45" customHeight="1" x14ac:dyDescent="0.35">
      <c r="A45" s="52"/>
      <c r="B45" s="103"/>
      <c r="C45" s="145"/>
    </row>
    <row r="46" spans="1:7" ht="17.45" customHeight="1" x14ac:dyDescent="0.35">
      <c r="A46" s="52"/>
      <c r="B46" s="103"/>
      <c r="C46" s="145"/>
    </row>
    <row r="47" spans="1:7" ht="17.45" customHeight="1" x14ac:dyDescent="0.35">
      <c r="A47" s="52"/>
    </row>
    <row r="48" spans="1:7" ht="17.45" customHeight="1" x14ac:dyDescent="0.35">
      <c r="A48" s="52"/>
    </row>
    <row r="49" spans="1:10" ht="17.45" customHeight="1" x14ac:dyDescent="0.35">
      <c r="B49" s="214" t="s">
        <v>0</v>
      </c>
      <c r="C49" s="214"/>
      <c r="D49" s="214"/>
      <c r="E49" s="214"/>
      <c r="F49" s="214"/>
      <c r="G49" s="214"/>
    </row>
    <row r="50" spans="1:10" ht="17.45" customHeight="1" x14ac:dyDescent="0.35">
      <c r="B50" s="214" t="str">
        <f>CONCATENATE("รายชื่อนักเรียน  ",'สรุปจำนวน-นร.'!$B$2," ชั้นมัธยมศึกษาปีที่ 6/2 (วิทย์ - คณิต)")</f>
        <v>รายชื่อนักเรียน  ภาคเรียนที่ 1 ปีการศึกษา 2569 ชั้นมัธยมศึกษาปีที่ 6/2 (วิทย์ - คณิต)</v>
      </c>
      <c r="C50" s="214"/>
      <c r="D50" s="214"/>
      <c r="E50" s="214"/>
      <c r="F50" s="214"/>
      <c r="G50" s="214"/>
    </row>
    <row r="51" spans="1:10" ht="17.45" customHeight="1" x14ac:dyDescent="0.35">
      <c r="A51" s="33"/>
      <c r="B51" s="214" t="str">
        <f>"ครูที่ปรึกษา : "&amp;ครูที่ปรึกษา!$D$52</f>
        <v>ครูที่ปรึกษา : 1. นางประสพสุข  คำชนะ 2.นายบัณฑิต เกลี้ยงกลิ่น</v>
      </c>
      <c r="C51" s="214"/>
      <c r="D51" s="214"/>
      <c r="E51" s="214"/>
      <c r="F51" s="214"/>
      <c r="G51" s="214"/>
    </row>
    <row r="52" spans="1:10" ht="17.45" customHeight="1" x14ac:dyDescent="0.35">
      <c r="B52" s="209" t="str" cm="1">
        <f t="array" ref="B52">"ชาย  " &amp; SUM(COUNTIF($C$54:$C$96,{"นาย","เด็กชาย"}&amp;"*")) &amp; "  คน     หญิง  " &amp; SUM(COUNTIF($C$54:$C$96,{"นางสาว","เด็กหญิง"}&amp;"*")) &amp; "  คน     รวม  " &amp; COUNTA($C$54:$C$96) &amp; "  คน"</f>
        <v>ชาย  11  คน     หญิง  14  คน     รวม  25  คน</v>
      </c>
      <c r="C52" s="209"/>
      <c r="D52" s="209"/>
      <c r="E52" s="209"/>
      <c r="F52" s="209"/>
      <c r="G52" s="209"/>
      <c r="I52" s="55"/>
      <c r="J52" s="55"/>
    </row>
    <row r="53" spans="1:10" ht="17.45" customHeight="1" x14ac:dyDescent="0.35">
      <c r="A53" s="46" t="s">
        <v>1</v>
      </c>
      <c r="B53" s="46" t="s">
        <v>2</v>
      </c>
      <c r="C53" s="59" t="s">
        <v>35</v>
      </c>
      <c r="D53" s="59"/>
      <c r="E53" s="60"/>
      <c r="F53" s="60"/>
      <c r="G53" s="60"/>
      <c r="I53" s="55"/>
      <c r="J53" s="55"/>
    </row>
    <row r="54" spans="1:10" ht="17.45" customHeight="1" x14ac:dyDescent="0.35">
      <c r="A54" s="81">
        <v>1</v>
      </c>
      <c r="B54" s="81" t="s">
        <v>56</v>
      </c>
      <c r="C54" s="154" t="s">
        <v>57</v>
      </c>
      <c r="D54" s="59"/>
      <c r="E54" s="60"/>
      <c r="F54" s="60"/>
      <c r="G54" s="60"/>
      <c r="I54" s="55"/>
      <c r="J54" s="55"/>
    </row>
    <row r="55" spans="1:10" s="56" customFormat="1" ht="17.45" customHeight="1" x14ac:dyDescent="0.35">
      <c r="A55" s="37">
        <v>2</v>
      </c>
      <c r="B55" s="42">
        <v>18575</v>
      </c>
      <c r="C55" s="79" t="s">
        <v>432</v>
      </c>
      <c r="D55" s="57"/>
      <c r="E55" s="58"/>
      <c r="F55" s="58"/>
      <c r="G55" s="58"/>
      <c r="I55" s="103"/>
      <c r="J55" s="145"/>
    </row>
    <row r="56" spans="1:10" s="41" customFormat="1" ht="17.45" customHeight="1" x14ac:dyDescent="0.35">
      <c r="A56" s="46">
        <v>3</v>
      </c>
      <c r="B56" s="42">
        <v>18663</v>
      </c>
      <c r="C56" s="39" t="s">
        <v>440</v>
      </c>
      <c r="D56" s="42"/>
      <c r="E56" s="39"/>
      <c r="F56" s="39"/>
      <c r="G56" s="39"/>
    </row>
    <row r="57" spans="1:10" s="41" customFormat="1" ht="17.45" customHeight="1" x14ac:dyDescent="0.35">
      <c r="A57" s="37">
        <v>4</v>
      </c>
      <c r="B57" s="42">
        <v>18671</v>
      </c>
      <c r="C57" s="39" t="s">
        <v>472</v>
      </c>
      <c r="D57" s="42"/>
      <c r="E57" s="39"/>
      <c r="F57" s="39"/>
      <c r="G57" s="39"/>
    </row>
    <row r="58" spans="1:10" s="41" customFormat="1" ht="17.45" customHeight="1" x14ac:dyDescent="0.35">
      <c r="A58" s="37">
        <v>5</v>
      </c>
      <c r="B58" s="59">
        <v>18684</v>
      </c>
      <c r="C58" s="60" t="s">
        <v>460</v>
      </c>
      <c r="D58" s="42"/>
      <c r="E58" s="39"/>
      <c r="F58" s="39"/>
      <c r="G58" s="39"/>
    </row>
    <row r="59" spans="1:10" s="41" customFormat="1" ht="17.45" customHeight="1" x14ac:dyDescent="0.35">
      <c r="A59" s="37">
        <v>6</v>
      </c>
      <c r="B59" s="59">
        <v>18716</v>
      </c>
      <c r="C59" s="60" t="s">
        <v>434</v>
      </c>
      <c r="D59" s="42"/>
      <c r="E59" s="39"/>
      <c r="F59" s="39"/>
      <c r="G59" s="39"/>
    </row>
    <row r="60" spans="1:10" s="56" customFormat="1" ht="17.45" customHeight="1" x14ac:dyDescent="0.35">
      <c r="A60" s="37">
        <v>7</v>
      </c>
      <c r="B60" s="42">
        <v>18739</v>
      </c>
      <c r="C60" s="39" t="s">
        <v>475</v>
      </c>
      <c r="D60" s="57"/>
      <c r="E60" s="58"/>
      <c r="F60" s="58"/>
      <c r="G60" s="58"/>
    </row>
    <row r="61" spans="1:10" ht="17.45" customHeight="1" x14ac:dyDescent="0.35">
      <c r="A61" s="46">
        <v>8</v>
      </c>
      <c r="B61" s="59">
        <v>18758</v>
      </c>
      <c r="C61" s="60" t="s">
        <v>435</v>
      </c>
      <c r="D61" s="57"/>
      <c r="E61" s="58"/>
      <c r="F61" s="58"/>
      <c r="G61" s="58"/>
    </row>
    <row r="62" spans="1:10" ht="17.45" customHeight="1" x14ac:dyDescent="0.35">
      <c r="A62" s="46">
        <v>9</v>
      </c>
      <c r="B62" s="59">
        <v>18792</v>
      </c>
      <c r="C62" s="36" t="s">
        <v>530</v>
      </c>
      <c r="D62" s="59"/>
      <c r="E62" s="60"/>
      <c r="F62" s="60"/>
      <c r="G62" s="60"/>
    </row>
    <row r="63" spans="1:10" ht="17.45" customHeight="1" x14ac:dyDescent="0.35">
      <c r="A63" s="46">
        <v>10</v>
      </c>
      <c r="B63" s="35">
        <v>18819</v>
      </c>
      <c r="C63" s="36" t="s">
        <v>438</v>
      </c>
      <c r="D63" s="59"/>
      <c r="E63" s="60"/>
      <c r="F63" s="60"/>
      <c r="G63" s="60"/>
    </row>
    <row r="64" spans="1:10" ht="17.45" customHeight="1" x14ac:dyDescent="0.35">
      <c r="A64" s="46">
        <v>11</v>
      </c>
      <c r="B64" s="35">
        <v>18824</v>
      </c>
      <c r="C64" s="39" t="s">
        <v>448</v>
      </c>
      <c r="D64" s="59"/>
      <c r="E64" s="60"/>
      <c r="F64" s="60"/>
      <c r="G64" s="60"/>
    </row>
    <row r="65" spans="1:18" ht="17.45" customHeight="1" x14ac:dyDescent="0.35">
      <c r="A65" s="46">
        <v>12</v>
      </c>
      <c r="B65" s="59">
        <v>18842</v>
      </c>
      <c r="C65" s="60" t="s">
        <v>441</v>
      </c>
      <c r="D65" s="59"/>
      <c r="E65" s="60"/>
      <c r="F65" s="60"/>
      <c r="G65" s="60"/>
    </row>
    <row r="66" spans="1:18" ht="17.45" customHeight="1" x14ac:dyDescent="0.35">
      <c r="A66" s="46">
        <v>13</v>
      </c>
      <c r="B66" s="59">
        <v>18856</v>
      </c>
      <c r="C66" s="60" t="s">
        <v>436</v>
      </c>
      <c r="D66" s="59"/>
      <c r="E66" s="60"/>
      <c r="F66" s="60"/>
      <c r="G66" s="60"/>
    </row>
    <row r="67" spans="1:18" ht="17.45" customHeight="1" x14ac:dyDescent="0.35">
      <c r="A67" s="81">
        <v>14</v>
      </c>
      <c r="B67" s="81" t="s">
        <v>60</v>
      </c>
      <c r="C67" s="154" t="s">
        <v>61</v>
      </c>
      <c r="D67" s="59"/>
      <c r="E67" s="60"/>
      <c r="F67" s="60"/>
      <c r="G67" s="60"/>
    </row>
    <row r="68" spans="1:18" s="56" customFormat="1" ht="17.45" customHeight="1" x14ac:dyDescent="0.35">
      <c r="A68" s="37">
        <v>15</v>
      </c>
      <c r="B68" s="42">
        <v>19976</v>
      </c>
      <c r="C68" s="39" t="s">
        <v>442</v>
      </c>
      <c r="D68" s="57"/>
      <c r="E68" s="58"/>
      <c r="F68" s="58"/>
      <c r="G68" s="58"/>
    </row>
    <row r="69" spans="1:18" ht="17.45" customHeight="1" x14ac:dyDescent="0.35">
      <c r="A69" s="81">
        <v>16</v>
      </c>
      <c r="B69" s="57">
        <v>19997</v>
      </c>
      <c r="C69" s="118" t="s">
        <v>71</v>
      </c>
      <c r="D69" s="59"/>
      <c r="E69" s="60"/>
      <c r="F69" s="60"/>
      <c r="G69" s="60"/>
    </row>
    <row r="70" spans="1:18" ht="17.45" customHeight="1" x14ac:dyDescent="0.35">
      <c r="A70" s="37">
        <v>17</v>
      </c>
      <c r="B70" s="59">
        <v>20009</v>
      </c>
      <c r="C70" s="60" t="s">
        <v>443</v>
      </c>
      <c r="D70" s="59"/>
      <c r="E70" s="60"/>
      <c r="F70" s="60"/>
      <c r="G70" s="60"/>
      <c r="R70" s="30"/>
    </row>
    <row r="71" spans="1:18" s="56" customFormat="1" ht="17.45" customHeight="1" x14ac:dyDescent="0.35">
      <c r="A71" s="46">
        <v>18</v>
      </c>
      <c r="B71" s="34">
        <v>20390</v>
      </c>
      <c r="C71" s="39" t="s">
        <v>450</v>
      </c>
      <c r="D71" s="59"/>
      <c r="E71" s="60"/>
      <c r="F71" s="60"/>
      <c r="G71" s="60"/>
      <c r="R71" s="146"/>
    </row>
    <row r="72" spans="1:18" ht="17.45" customHeight="1" x14ac:dyDescent="0.35">
      <c r="A72" s="37">
        <v>19</v>
      </c>
      <c r="B72" s="34">
        <v>20391</v>
      </c>
      <c r="C72" s="39" t="s">
        <v>449</v>
      </c>
      <c r="D72" s="57"/>
      <c r="E72" s="58"/>
      <c r="F72" s="58"/>
      <c r="G72" s="58"/>
      <c r="R72" s="147"/>
    </row>
    <row r="73" spans="1:18" ht="17.45" customHeight="1" x14ac:dyDescent="0.35">
      <c r="A73" s="37">
        <v>20</v>
      </c>
      <c r="B73" s="37">
        <v>20392</v>
      </c>
      <c r="C73" s="39" t="s">
        <v>451</v>
      </c>
      <c r="D73" s="42"/>
      <c r="E73" s="39"/>
      <c r="F73" s="51"/>
      <c r="G73" s="39"/>
      <c r="R73" s="30"/>
    </row>
    <row r="74" spans="1:18" s="56" customFormat="1" ht="17.45" customHeight="1" x14ac:dyDescent="0.35">
      <c r="A74" s="37">
        <v>21</v>
      </c>
      <c r="B74" s="37">
        <v>20394</v>
      </c>
      <c r="C74" s="47" t="s">
        <v>445</v>
      </c>
      <c r="D74" s="42"/>
      <c r="E74" s="39"/>
      <c r="F74" s="39"/>
      <c r="G74" s="39"/>
      <c r="R74" s="77"/>
    </row>
    <row r="75" spans="1:18" ht="17.45" customHeight="1" x14ac:dyDescent="0.35">
      <c r="A75" s="37">
        <v>22</v>
      </c>
      <c r="B75" s="37">
        <v>20395</v>
      </c>
      <c r="C75" s="39" t="s">
        <v>453</v>
      </c>
      <c r="D75" s="42"/>
      <c r="E75" s="39"/>
      <c r="F75" s="39"/>
      <c r="G75" s="39"/>
      <c r="R75" s="30"/>
    </row>
    <row r="76" spans="1:18" ht="17.45" customHeight="1" x14ac:dyDescent="0.35">
      <c r="A76" s="37">
        <v>23</v>
      </c>
      <c r="B76" s="37">
        <v>20398</v>
      </c>
      <c r="C76" s="39" t="s">
        <v>452</v>
      </c>
      <c r="D76" s="42"/>
      <c r="E76" s="39"/>
      <c r="F76" s="39"/>
      <c r="G76" s="39"/>
      <c r="I76" s="55"/>
      <c r="J76" s="55"/>
      <c r="R76" s="149"/>
    </row>
    <row r="77" spans="1:18" s="56" customFormat="1" ht="17.45" customHeight="1" x14ac:dyDescent="0.35">
      <c r="A77" s="37">
        <v>24</v>
      </c>
      <c r="B77" s="42">
        <v>20433</v>
      </c>
      <c r="C77" s="39" t="s">
        <v>529</v>
      </c>
      <c r="D77" s="42"/>
      <c r="E77" s="39"/>
      <c r="F77" s="39"/>
      <c r="G77" s="39"/>
      <c r="H77" s="32"/>
      <c r="I77" s="32"/>
      <c r="J77" s="32"/>
      <c r="R77" s="54"/>
    </row>
    <row r="78" spans="1:18" ht="17.45" customHeight="1" x14ac:dyDescent="0.35">
      <c r="A78" s="37">
        <v>25</v>
      </c>
      <c r="B78" s="42">
        <v>20450</v>
      </c>
      <c r="C78" s="39" t="s">
        <v>540</v>
      </c>
      <c r="D78" s="42"/>
      <c r="E78" s="39"/>
      <c r="F78" s="39"/>
      <c r="G78" s="39"/>
      <c r="R78" s="149"/>
    </row>
    <row r="79" spans="1:18" s="56" customFormat="1" ht="17.45" customHeight="1" x14ac:dyDescent="0.35">
      <c r="A79" s="44"/>
      <c r="D79" s="33"/>
      <c r="E79" s="41"/>
      <c r="F79" s="41"/>
      <c r="G79" s="41"/>
      <c r="H79" s="32"/>
      <c r="I79" s="32"/>
      <c r="J79" s="32"/>
      <c r="R79" s="147"/>
    </row>
    <row r="80" spans="1:18" ht="17.45" customHeight="1" x14ac:dyDescent="0.35">
      <c r="A80" s="44"/>
      <c r="D80" s="33"/>
      <c r="E80" s="41"/>
      <c r="F80" s="41"/>
      <c r="G80" s="41"/>
      <c r="R80" s="30"/>
    </row>
    <row r="81" spans="1:18" ht="17.45" customHeight="1" x14ac:dyDescent="0.35">
      <c r="A81" s="44"/>
      <c r="D81" s="33"/>
      <c r="E81" s="41"/>
      <c r="F81" s="41"/>
      <c r="G81" s="41"/>
      <c r="R81" s="30"/>
    </row>
    <row r="82" spans="1:18" ht="17.45" customHeight="1" x14ac:dyDescent="0.35">
      <c r="A82" s="44"/>
      <c r="D82" s="33"/>
      <c r="E82" s="41"/>
      <c r="F82" s="41"/>
      <c r="G82" s="41"/>
      <c r="R82" s="149"/>
    </row>
    <row r="83" spans="1:18" ht="17.45" customHeight="1" x14ac:dyDescent="0.35">
      <c r="A83" s="44"/>
      <c r="B83" s="54"/>
      <c r="D83" s="33"/>
      <c r="E83" s="41"/>
      <c r="F83" s="41"/>
      <c r="G83" s="41"/>
      <c r="R83" s="149"/>
    </row>
    <row r="84" spans="1:18" ht="17.45" customHeight="1" x14ac:dyDescent="0.35">
      <c r="A84" s="44"/>
      <c r="D84" s="33"/>
      <c r="E84" s="41"/>
      <c r="F84" s="41"/>
      <c r="G84" s="41"/>
      <c r="R84" s="147"/>
    </row>
    <row r="85" spans="1:18" ht="17.45" customHeight="1" x14ac:dyDescent="0.35">
      <c r="A85" s="44"/>
      <c r="D85" s="33"/>
      <c r="E85" s="41"/>
      <c r="F85" s="41"/>
      <c r="G85" s="41"/>
    </row>
    <row r="86" spans="1:18" ht="17.45" customHeight="1" x14ac:dyDescent="0.35">
      <c r="A86" s="44"/>
      <c r="D86" s="33"/>
      <c r="E86" s="41"/>
      <c r="F86" s="41"/>
      <c r="G86" s="41"/>
    </row>
    <row r="87" spans="1:18" ht="17.45" customHeight="1" x14ac:dyDescent="0.35">
      <c r="A87" s="44"/>
      <c r="D87" s="33"/>
      <c r="E87" s="41"/>
      <c r="F87" s="41"/>
      <c r="G87" s="41"/>
    </row>
    <row r="88" spans="1:18" ht="17.45" customHeight="1" x14ac:dyDescent="0.35">
      <c r="A88" s="44"/>
      <c r="D88" s="33"/>
      <c r="E88" s="41"/>
      <c r="F88" s="41"/>
      <c r="G88" s="41"/>
    </row>
    <row r="89" spans="1:18" ht="17.45" customHeight="1" x14ac:dyDescent="0.35">
      <c r="A89" s="44"/>
      <c r="D89" s="33"/>
      <c r="E89" s="41"/>
      <c r="F89" s="41"/>
      <c r="G89" s="41"/>
    </row>
    <row r="90" spans="1:18" ht="17.45" customHeight="1" x14ac:dyDescent="0.35">
      <c r="A90" s="44"/>
      <c r="D90" s="33"/>
      <c r="E90" s="41"/>
      <c r="F90" s="41"/>
      <c r="G90" s="41"/>
    </row>
    <row r="91" spans="1:18" ht="17.45" customHeight="1" x14ac:dyDescent="0.35">
      <c r="A91" s="44"/>
      <c r="D91" s="33"/>
      <c r="E91" s="41"/>
      <c r="F91" s="41"/>
      <c r="G91" s="41"/>
    </row>
    <row r="92" spans="1:18" ht="17.45" customHeight="1" x14ac:dyDescent="0.35">
      <c r="A92" s="44"/>
      <c r="D92" s="33"/>
      <c r="E92" s="41"/>
      <c r="F92" s="41"/>
      <c r="G92" s="41"/>
    </row>
    <row r="94" spans="1:18" ht="17.45" customHeight="1" x14ac:dyDescent="0.35">
      <c r="A94" s="44"/>
      <c r="D94" s="33"/>
      <c r="E94" s="41"/>
      <c r="F94" s="41"/>
      <c r="G94" s="41"/>
    </row>
    <row r="95" spans="1:18" ht="17.45" customHeight="1" x14ac:dyDescent="0.35">
      <c r="A95" s="44"/>
      <c r="D95" s="33"/>
      <c r="E95" s="41"/>
      <c r="F95" s="41"/>
      <c r="G95" s="41"/>
    </row>
    <row r="97" spans="1:7" ht="17.45" customHeight="1" x14ac:dyDescent="0.35">
      <c r="B97" s="214" t="s">
        <v>0</v>
      </c>
      <c r="C97" s="214"/>
      <c r="D97" s="214"/>
      <c r="E97" s="214"/>
      <c r="F97" s="214"/>
      <c r="G97" s="214"/>
    </row>
    <row r="98" spans="1:7" ht="17.45" customHeight="1" x14ac:dyDescent="0.35">
      <c r="B98" s="214" t="str">
        <f>CONCATENATE("รายชื่อนักเรียน  ",'สรุปจำนวน-นร.'!$B$2," ชั้นมัธยมศึกษาปีที่ 6/3 (วิทย์ - คณิต)")</f>
        <v>รายชื่อนักเรียน  ภาคเรียนที่ 1 ปีการศึกษา 2569 ชั้นมัธยมศึกษาปีที่ 6/3 (วิทย์ - คณิต)</v>
      </c>
      <c r="C98" s="214"/>
      <c r="D98" s="214"/>
      <c r="E98" s="214"/>
      <c r="F98" s="214"/>
      <c r="G98" s="214"/>
    </row>
    <row r="99" spans="1:7" s="56" customFormat="1" ht="17.45" customHeight="1" x14ac:dyDescent="0.35">
      <c r="B99" s="214" t="str">
        <f>"ครูที่ปรึกษา : "&amp;ครูที่ปรึกษา!$D$53</f>
        <v>ครูที่ปรึกษา : นางอโนมา  เย็นใจ</v>
      </c>
      <c r="C99" s="214"/>
      <c r="D99" s="214"/>
      <c r="E99" s="214"/>
      <c r="F99" s="214"/>
      <c r="G99" s="214"/>
    </row>
    <row r="100" spans="1:7" s="56" customFormat="1" ht="17.45" customHeight="1" x14ac:dyDescent="0.35">
      <c r="B100" s="209" t="str">
        <f>"ชาย  " &amp; SUM(COUNTIF($C$102:$C$144,{"นาย","เด็กชาย"}&amp;"*")) &amp; "  คน     หญิง  " &amp; SUM(COUNTIF($C$102:$C$144,{"นางสาว","เด็กหญิง"}&amp;"*")) &amp; "  คน     รวม  " &amp; COUNTA($C$102:$C$144) &amp; "  คน"</f>
        <v>ชาย  12  คน     หญิง  16  คน     รวม  28  คน</v>
      </c>
      <c r="C100" s="209"/>
      <c r="D100" s="209"/>
      <c r="E100" s="209"/>
      <c r="F100" s="209"/>
      <c r="G100" s="209"/>
    </row>
    <row r="101" spans="1:7" s="56" customFormat="1" ht="17.45" customHeight="1" x14ac:dyDescent="0.35">
      <c r="A101" s="46" t="s">
        <v>1</v>
      </c>
      <c r="B101" s="46" t="s">
        <v>2</v>
      </c>
      <c r="C101" s="59" t="s">
        <v>35</v>
      </c>
      <c r="D101" s="59"/>
      <c r="E101" s="60"/>
      <c r="F101" s="60"/>
      <c r="G101" s="60"/>
    </row>
    <row r="102" spans="1:7" ht="17.45" customHeight="1" x14ac:dyDescent="0.35">
      <c r="A102" s="81">
        <v>1</v>
      </c>
      <c r="B102" s="81" t="s">
        <v>62</v>
      </c>
      <c r="C102" s="154" t="s">
        <v>63</v>
      </c>
      <c r="D102" s="57"/>
      <c r="E102" s="58"/>
      <c r="F102" s="58"/>
      <c r="G102" s="58"/>
    </row>
    <row r="103" spans="1:7" ht="17.45" customHeight="1" x14ac:dyDescent="0.35">
      <c r="A103" s="46">
        <v>2</v>
      </c>
      <c r="B103" s="37">
        <v>18296</v>
      </c>
      <c r="C103" s="76" t="s">
        <v>465</v>
      </c>
      <c r="D103" s="57"/>
      <c r="E103" s="58"/>
      <c r="F103" s="58"/>
      <c r="G103" s="58"/>
    </row>
    <row r="104" spans="1:7" ht="17.45" customHeight="1" x14ac:dyDescent="0.35">
      <c r="A104" s="81">
        <v>3</v>
      </c>
      <c r="B104" s="81" t="s">
        <v>64</v>
      </c>
      <c r="C104" s="154" t="s">
        <v>65</v>
      </c>
      <c r="D104" s="57"/>
      <c r="E104" s="58"/>
      <c r="F104" s="58"/>
      <c r="G104" s="58"/>
    </row>
    <row r="105" spans="1:7" ht="17.45" customHeight="1" x14ac:dyDescent="0.35">
      <c r="A105" s="46">
        <v>4</v>
      </c>
      <c r="B105" s="42">
        <v>18614</v>
      </c>
      <c r="C105" s="39" t="s">
        <v>463</v>
      </c>
      <c r="D105" s="59"/>
      <c r="E105" s="60"/>
      <c r="F105" s="60"/>
      <c r="G105" s="60"/>
    </row>
    <row r="106" spans="1:7" ht="17.45" customHeight="1" x14ac:dyDescent="0.35">
      <c r="A106" s="37">
        <v>5</v>
      </c>
      <c r="B106" s="42">
        <v>18615</v>
      </c>
      <c r="C106" s="39" t="s">
        <v>466</v>
      </c>
      <c r="D106" s="59"/>
      <c r="E106" s="60"/>
      <c r="F106" s="60"/>
      <c r="G106" s="60"/>
    </row>
    <row r="107" spans="1:7" s="56" customFormat="1" ht="17.45" customHeight="1" x14ac:dyDescent="0.35">
      <c r="A107" s="37">
        <v>6</v>
      </c>
      <c r="B107" s="42">
        <v>18628</v>
      </c>
      <c r="C107" s="39" t="s">
        <v>467</v>
      </c>
      <c r="D107" s="57"/>
      <c r="E107" s="58"/>
      <c r="F107" s="58"/>
      <c r="G107" s="58"/>
    </row>
    <row r="108" spans="1:7" ht="17.45" customHeight="1" x14ac:dyDescent="0.35">
      <c r="A108" s="46">
        <v>7</v>
      </c>
      <c r="B108" s="42">
        <v>18640</v>
      </c>
      <c r="C108" s="39" t="s">
        <v>469</v>
      </c>
      <c r="D108" s="59"/>
      <c r="E108" s="60"/>
      <c r="F108" s="60"/>
      <c r="G108" s="60"/>
    </row>
    <row r="109" spans="1:7" ht="17.45" customHeight="1" x14ac:dyDescent="0.35">
      <c r="A109" s="46">
        <v>8</v>
      </c>
      <c r="B109" s="42">
        <v>18655</v>
      </c>
      <c r="C109" s="39" t="s">
        <v>470</v>
      </c>
      <c r="D109" s="59"/>
      <c r="E109" s="60"/>
      <c r="F109" s="60"/>
      <c r="G109" s="60"/>
    </row>
    <row r="110" spans="1:7" ht="17.45" customHeight="1" x14ac:dyDescent="0.35">
      <c r="A110" s="46">
        <v>9</v>
      </c>
      <c r="B110" s="42">
        <v>18659</v>
      </c>
      <c r="C110" s="39" t="s">
        <v>471</v>
      </c>
      <c r="D110" s="59"/>
      <c r="E110" s="60"/>
      <c r="F110" s="60"/>
      <c r="G110" s="60"/>
    </row>
    <row r="111" spans="1:7" ht="17.45" customHeight="1" x14ac:dyDescent="0.35">
      <c r="A111" s="46">
        <v>10</v>
      </c>
      <c r="B111" s="42">
        <v>18678</v>
      </c>
      <c r="C111" s="39" t="s">
        <v>461</v>
      </c>
      <c r="D111" s="59"/>
      <c r="E111" s="60"/>
      <c r="F111" s="60"/>
      <c r="G111" s="60"/>
    </row>
    <row r="112" spans="1:7" ht="17.45" customHeight="1" x14ac:dyDescent="0.35">
      <c r="A112" s="46">
        <v>11</v>
      </c>
      <c r="B112" s="42">
        <v>18699</v>
      </c>
      <c r="C112" s="39" t="s">
        <v>474</v>
      </c>
      <c r="D112" s="59"/>
      <c r="E112" s="60"/>
      <c r="F112" s="60"/>
      <c r="G112" s="60"/>
    </row>
    <row r="113" spans="1:12" s="56" customFormat="1" ht="17.45" customHeight="1" x14ac:dyDescent="0.35">
      <c r="A113" s="37">
        <v>12</v>
      </c>
      <c r="B113" s="42">
        <v>18715</v>
      </c>
      <c r="C113" s="39" t="s">
        <v>459</v>
      </c>
      <c r="D113" s="57"/>
      <c r="E113" s="58"/>
      <c r="F113" s="58"/>
      <c r="G113" s="58"/>
    </row>
    <row r="114" spans="1:12" ht="17.45" customHeight="1" x14ac:dyDescent="0.35">
      <c r="A114" s="46">
        <v>13</v>
      </c>
      <c r="B114" s="42">
        <v>18876</v>
      </c>
      <c r="C114" s="39" t="s">
        <v>477</v>
      </c>
      <c r="D114" s="59"/>
      <c r="E114" s="60"/>
      <c r="F114" s="60"/>
      <c r="G114" s="60"/>
    </row>
    <row r="115" spans="1:12" ht="17.45" customHeight="1" x14ac:dyDescent="0.35">
      <c r="A115" s="46">
        <v>14</v>
      </c>
      <c r="B115" s="59">
        <v>18968</v>
      </c>
      <c r="C115" s="60" t="s">
        <v>583</v>
      </c>
      <c r="D115" s="59"/>
      <c r="E115" s="60"/>
      <c r="F115" s="60"/>
      <c r="G115" s="60"/>
    </row>
    <row r="116" spans="1:12" ht="17.45" customHeight="1" x14ac:dyDescent="0.35">
      <c r="A116" s="81">
        <v>15</v>
      </c>
      <c r="B116" s="81" t="s">
        <v>58</v>
      </c>
      <c r="C116" s="154" t="s">
        <v>59</v>
      </c>
      <c r="D116" s="59"/>
      <c r="E116" s="60"/>
      <c r="F116" s="60"/>
      <c r="G116" s="60"/>
    </row>
    <row r="117" spans="1:12" ht="17.45" customHeight="1" x14ac:dyDescent="0.35">
      <c r="A117" s="81">
        <v>16</v>
      </c>
      <c r="B117" s="81" t="s">
        <v>66</v>
      </c>
      <c r="C117" s="154" t="s">
        <v>67</v>
      </c>
      <c r="D117" s="59"/>
      <c r="E117" s="60"/>
      <c r="F117" s="60"/>
      <c r="G117" s="60"/>
    </row>
    <row r="118" spans="1:12" ht="17.45" customHeight="1" x14ac:dyDescent="0.35">
      <c r="A118" s="46">
        <v>17</v>
      </c>
      <c r="B118" s="34">
        <v>20396</v>
      </c>
      <c r="C118" s="148" t="s">
        <v>444</v>
      </c>
      <c r="D118" s="59"/>
      <c r="E118" s="60"/>
      <c r="F118" s="60"/>
      <c r="G118" s="60"/>
    </row>
    <row r="119" spans="1:12" ht="17.45" customHeight="1" x14ac:dyDescent="0.35">
      <c r="A119" s="46">
        <v>18</v>
      </c>
      <c r="B119" s="34">
        <v>20401</v>
      </c>
      <c r="C119" s="39" t="s">
        <v>456</v>
      </c>
      <c r="D119" s="59"/>
      <c r="E119" s="60"/>
      <c r="F119" s="60"/>
      <c r="G119" s="60"/>
    </row>
    <row r="120" spans="1:12" ht="17.45" customHeight="1" x14ac:dyDescent="0.35">
      <c r="A120" s="37">
        <v>19</v>
      </c>
      <c r="B120" s="59">
        <v>20402</v>
      </c>
      <c r="C120" s="60" t="s">
        <v>1057</v>
      </c>
      <c r="D120" s="42"/>
      <c r="E120" s="39"/>
      <c r="F120" s="39"/>
      <c r="G120" s="39"/>
    </row>
    <row r="121" spans="1:12" ht="17.45" customHeight="1" x14ac:dyDescent="0.35">
      <c r="A121" s="37">
        <v>20</v>
      </c>
      <c r="B121" s="59">
        <v>20404</v>
      </c>
      <c r="C121" s="148" t="s">
        <v>464</v>
      </c>
      <c r="D121" s="42"/>
      <c r="E121" s="39"/>
      <c r="F121" s="51"/>
      <c r="G121" s="39"/>
    </row>
    <row r="122" spans="1:12" ht="17.45" customHeight="1" x14ac:dyDescent="0.35">
      <c r="A122" s="37">
        <v>21</v>
      </c>
      <c r="B122" s="59">
        <v>20408</v>
      </c>
      <c r="C122" s="148" t="s">
        <v>479</v>
      </c>
      <c r="D122" s="42"/>
      <c r="E122" s="39"/>
      <c r="F122" s="39"/>
      <c r="G122" s="39"/>
    </row>
    <row r="123" spans="1:12" ht="17.45" customHeight="1" x14ac:dyDescent="0.35">
      <c r="A123" s="37">
        <v>22</v>
      </c>
      <c r="B123" s="42">
        <v>20409</v>
      </c>
      <c r="C123" s="39" t="s">
        <v>480</v>
      </c>
      <c r="D123" s="42"/>
      <c r="E123" s="39"/>
      <c r="F123" s="39"/>
      <c r="G123" s="39"/>
    </row>
    <row r="124" spans="1:12" s="56" customFormat="1" ht="17.45" customHeight="1" x14ac:dyDescent="0.35">
      <c r="A124" s="37">
        <v>23</v>
      </c>
      <c r="B124" s="59">
        <v>20410</v>
      </c>
      <c r="C124" s="148" t="s">
        <v>478</v>
      </c>
      <c r="D124" s="42"/>
      <c r="E124" s="39"/>
      <c r="F124" s="39"/>
      <c r="G124" s="39"/>
      <c r="H124" s="32"/>
      <c r="I124" s="32"/>
      <c r="J124" s="32"/>
    </row>
    <row r="125" spans="1:12" ht="17.45" customHeight="1" x14ac:dyDescent="0.35">
      <c r="A125" s="37">
        <v>24</v>
      </c>
      <c r="B125" s="34">
        <v>20420</v>
      </c>
      <c r="C125" s="39" t="s">
        <v>506</v>
      </c>
      <c r="D125" s="42"/>
      <c r="E125" s="39"/>
      <c r="F125" s="39"/>
      <c r="G125" s="39"/>
    </row>
    <row r="126" spans="1:12" s="56" customFormat="1" ht="17.45" customHeight="1" x14ac:dyDescent="0.35">
      <c r="A126" s="37">
        <v>25</v>
      </c>
      <c r="B126" s="34">
        <v>20424</v>
      </c>
      <c r="C126" s="39" t="s">
        <v>505</v>
      </c>
      <c r="D126" s="42"/>
      <c r="E126" s="39"/>
      <c r="F126" s="39"/>
      <c r="G126" s="39"/>
      <c r="H126" s="32"/>
      <c r="I126" s="32"/>
      <c r="J126" s="32"/>
    </row>
    <row r="127" spans="1:12" ht="17.45" customHeight="1" x14ac:dyDescent="0.35">
      <c r="A127" s="37">
        <v>26</v>
      </c>
      <c r="B127" s="59">
        <v>20444</v>
      </c>
      <c r="C127" s="60" t="s">
        <v>538</v>
      </c>
      <c r="D127" s="42"/>
      <c r="E127" s="39"/>
      <c r="F127" s="39"/>
      <c r="G127" s="39"/>
      <c r="L127" s="149"/>
    </row>
    <row r="128" spans="1:12" ht="17.45" customHeight="1" x14ac:dyDescent="0.35">
      <c r="A128" s="37">
        <v>27</v>
      </c>
      <c r="B128" s="59">
        <v>20446</v>
      </c>
      <c r="C128" s="60" t="s">
        <v>539</v>
      </c>
      <c r="D128" s="42"/>
      <c r="E128" s="39"/>
      <c r="F128" s="39"/>
      <c r="G128" s="39"/>
      <c r="L128" s="30"/>
    </row>
    <row r="129" spans="1:12" ht="17.45" customHeight="1" x14ac:dyDescent="0.35">
      <c r="A129" s="37">
        <v>28</v>
      </c>
      <c r="B129" s="59">
        <v>20912</v>
      </c>
      <c r="C129" s="60" t="s">
        <v>1058</v>
      </c>
      <c r="D129" s="42"/>
      <c r="E129" s="39"/>
      <c r="F129" s="39"/>
      <c r="G129" s="39"/>
      <c r="L129" s="30"/>
    </row>
    <row r="130" spans="1:12" ht="17.45" customHeight="1" x14ac:dyDescent="0.35">
      <c r="A130" s="44"/>
      <c r="D130" s="33"/>
      <c r="E130" s="41"/>
      <c r="F130" s="41"/>
      <c r="G130" s="41"/>
      <c r="L130" s="147"/>
    </row>
    <row r="131" spans="1:12" ht="17.45" customHeight="1" x14ac:dyDescent="0.35">
      <c r="A131" s="44"/>
      <c r="D131" s="33"/>
      <c r="E131" s="41"/>
      <c r="F131" s="41"/>
      <c r="G131" s="41"/>
      <c r="L131" s="147"/>
    </row>
    <row r="132" spans="1:12" ht="17.45" customHeight="1" x14ac:dyDescent="0.35">
      <c r="A132" s="44"/>
      <c r="B132" s="54"/>
      <c r="D132" s="33"/>
      <c r="E132" s="41"/>
      <c r="F132" s="41"/>
      <c r="G132" s="41"/>
      <c r="L132" s="149"/>
    </row>
    <row r="133" spans="1:12" ht="17.45" customHeight="1" x14ac:dyDescent="0.35">
      <c r="A133" s="44"/>
      <c r="D133" s="33"/>
      <c r="E133" s="41"/>
      <c r="F133" s="41"/>
      <c r="G133" s="41"/>
      <c r="L133" s="77"/>
    </row>
    <row r="134" spans="1:12" ht="17.45" customHeight="1" x14ac:dyDescent="0.35">
      <c r="A134" s="44"/>
      <c r="D134" s="44"/>
      <c r="E134" s="41"/>
      <c r="F134" s="41"/>
      <c r="G134" s="41"/>
    </row>
    <row r="135" spans="1:12" ht="17.45" customHeight="1" x14ac:dyDescent="0.35">
      <c r="A135" s="44"/>
      <c r="D135" s="33"/>
      <c r="E135" s="41"/>
      <c r="F135" s="41"/>
      <c r="G135" s="41"/>
    </row>
    <row r="136" spans="1:12" ht="17.45" customHeight="1" x14ac:dyDescent="0.35">
      <c r="A136" s="44"/>
      <c r="D136" s="33"/>
      <c r="E136" s="41"/>
      <c r="F136" s="41"/>
      <c r="G136" s="41"/>
    </row>
    <row r="137" spans="1:12" ht="17.45" customHeight="1" x14ac:dyDescent="0.35">
      <c r="A137" s="44"/>
      <c r="D137" s="33"/>
      <c r="E137" s="41"/>
      <c r="F137" s="41"/>
      <c r="G137" s="41"/>
    </row>
    <row r="138" spans="1:12" ht="17.45" customHeight="1" x14ac:dyDescent="0.35">
      <c r="A138" s="44"/>
      <c r="D138" s="33"/>
      <c r="E138" s="41"/>
      <c r="F138" s="41"/>
      <c r="G138" s="41"/>
    </row>
    <row r="139" spans="1:12" ht="17.45" customHeight="1" x14ac:dyDescent="0.35">
      <c r="A139" s="44"/>
      <c r="D139" s="33"/>
      <c r="E139" s="41"/>
      <c r="F139" s="41"/>
      <c r="G139" s="41"/>
    </row>
    <row r="140" spans="1:12" ht="17.45" customHeight="1" x14ac:dyDescent="0.35">
      <c r="A140" s="44"/>
      <c r="D140" s="33"/>
      <c r="E140" s="41"/>
      <c r="F140" s="41"/>
      <c r="G140" s="41"/>
    </row>
    <row r="141" spans="1:12" ht="17.45" customHeight="1" x14ac:dyDescent="0.35">
      <c r="A141" s="44"/>
      <c r="D141" s="33"/>
      <c r="E141" s="41"/>
      <c r="F141" s="41"/>
      <c r="G141" s="41"/>
    </row>
    <row r="142" spans="1:12" ht="17.45" customHeight="1" x14ac:dyDescent="0.35">
      <c r="A142" s="44"/>
      <c r="D142" s="33"/>
      <c r="E142" s="41"/>
      <c r="F142" s="41"/>
      <c r="G142" s="41"/>
    </row>
    <row r="143" spans="1:12" ht="17.45" customHeight="1" x14ac:dyDescent="0.35">
      <c r="A143" s="44"/>
      <c r="D143" s="33"/>
      <c r="E143" s="41"/>
      <c r="F143" s="41"/>
      <c r="G143" s="41"/>
    </row>
    <row r="144" spans="1:12" ht="17.45" customHeight="1" x14ac:dyDescent="0.35">
      <c r="A144" s="44"/>
      <c r="D144" s="33"/>
      <c r="E144" s="41"/>
      <c r="F144" s="41"/>
      <c r="G144" s="41"/>
    </row>
    <row r="145" spans="1:17" ht="17.45" customHeight="1" x14ac:dyDescent="0.35">
      <c r="B145" s="214" t="s">
        <v>0</v>
      </c>
      <c r="C145" s="214"/>
      <c r="D145" s="214"/>
      <c r="E145" s="214"/>
      <c r="F145" s="214"/>
      <c r="G145" s="214"/>
    </row>
    <row r="146" spans="1:17" ht="17.45" customHeight="1" x14ac:dyDescent="0.35">
      <c r="B146" s="214" t="str">
        <f>CONCATENATE("รายชื่อนักเรียน  ",'สรุปจำนวน-นร.'!$B$2," ชั้นมัธยมศึกษาปีที่ 6/4 (วิทย์ - คณิต - คอม)")</f>
        <v>รายชื่อนักเรียน  ภาคเรียนที่ 1 ปีการศึกษา 2569 ชั้นมัธยมศึกษาปีที่ 6/4 (วิทย์ - คณิต - คอม)</v>
      </c>
      <c r="C146" s="214"/>
      <c r="D146" s="214"/>
      <c r="E146" s="214"/>
      <c r="F146" s="214"/>
      <c r="G146" s="214"/>
    </row>
    <row r="147" spans="1:17" ht="17.45" customHeight="1" x14ac:dyDescent="0.35">
      <c r="B147" s="214" t="str">
        <f>"ครูที่ปรึกษา : "&amp;ครูที่ปรึกษา!$D$54</f>
        <v>ครูที่ปรึกษา : นางสาวนารินทร์   สินทรมย์</v>
      </c>
      <c r="C147" s="214"/>
      <c r="D147" s="214"/>
      <c r="E147" s="214"/>
      <c r="F147" s="214"/>
      <c r="G147" s="214"/>
    </row>
    <row r="148" spans="1:17" s="41" customFormat="1" ht="17.45" customHeight="1" x14ac:dyDescent="0.35">
      <c r="B148" s="209" t="str" cm="1">
        <f t="array" ref="B148">"ชาย  " &amp; SUM(COUNTIF($C$150:$C$192,{"นาย","เด็กชาย"}&amp;"*")) &amp; "  คน     หญิง  " &amp; SUM(COUNTIF($C$150:$C$192,{"นางสาว","เด็กหญิง"}&amp;"*")) &amp; "  คน     รวม  " &amp; COUNTA($C$150:$C$192) &amp; "  คน"</f>
        <v>ชาย  10  คน     หญิง  10  คน     รวม  20  คน</v>
      </c>
      <c r="C148" s="209"/>
      <c r="D148" s="209"/>
      <c r="E148" s="209"/>
      <c r="F148" s="209"/>
      <c r="G148" s="209"/>
    </row>
    <row r="149" spans="1:17" s="56" customFormat="1" ht="17.45" customHeight="1" x14ac:dyDescent="0.35">
      <c r="A149" s="46" t="s">
        <v>1</v>
      </c>
      <c r="B149" s="46" t="s">
        <v>2</v>
      </c>
      <c r="C149" s="59" t="s">
        <v>35</v>
      </c>
      <c r="D149" s="59"/>
      <c r="E149" s="60"/>
      <c r="F149" s="60"/>
      <c r="G149" s="60"/>
    </row>
    <row r="150" spans="1:17" ht="17.45" customHeight="1" x14ac:dyDescent="0.35">
      <c r="A150" s="46">
        <v>1</v>
      </c>
      <c r="B150" s="150">
        <v>18610</v>
      </c>
      <c r="C150" s="148" t="s">
        <v>481</v>
      </c>
      <c r="D150" s="59"/>
      <c r="E150" s="60"/>
      <c r="F150" s="60"/>
      <c r="G150" s="60"/>
    </row>
    <row r="151" spans="1:17" s="41" customFormat="1" ht="17.45" customHeight="1" x14ac:dyDescent="0.35">
      <c r="A151" s="46">
        <v>2</v>
      </c>
      <c r="B151" s="42">
        <v>18620</v>
      </c>
      <c r="C151" s="39" t="s">
        <v>439</v>
      </c>
      <c r="D151" s="59"/>
      <c r="E151" s="60"/>
      <c r="F151" s="60"/>
      <c r="G151" s="60"/>
    </row>
    <row r="152" spans="1:17" s="56" customFormat="1" ht="17.45" customHeight="1" x14ac:dyDescent="0.35">
      <c r="A152" s="46">
        <v>3</v>
      </c>
      <c r="B152" s="42">
        <v>18631</v>
      </c>
      <c r="C152" s="39" t="s">
        <v>468</v>
      </c>
      <c r="D152" s="42"/>
      <c r="E152" s="39"/>
      <c r="F152" s="39"/>
      <c r="G152" s="39"/>
    </row>
    <row r="153" spans="1:17" s="56" customFormat="1" ht="17.45" customHeight="1" x14ac:dyDescent="0.35">
      <c r="A153" s="46">
        <v>4</v>
      </c>
      <c r="B153" s="151">
        <v>18681</v>
      </c>
      <c r="C153" s="148" t="s">
        <v>482</v>
      </c>
      <c r="D153" s="57"/>
      <c r="E153" s="58"/>
      <c r="F153" s="58"/>
      <c r="G153" s="58"/>
    </row>
    <row r="154" spans="1:17" ht="17.45" customHeight="1" x14ac:dyDescent="0.35">
      <c r="A154" s="46">
        <v>5</v>
      </c>
      <c r="B154" s="59">
        <v>18690</v>
      </c>
      <c r="C154" s="60" t="s">
        <v>483</v>
      </c>
      <c r="D154" s="59"/>
      <c r="E154" s="60"/>
      <c r="F154" s="60"/>
      <c r="G154" s="60"/>
    </row>
    <row r="155" spans="1:17" ht="17.45" customHeight="1" x14ac:dyDescent="0.35">
      <c r="A155" s="46">
        <v>6</v>
      </c>
      <c r="B155" s="59">
        <v>18726</v>
      </c>
      <c r="C155" s="60" t="s">
        <v>484</v>
      </c>
      <c r="D155" s="42"/>
      <c r="E155" s="39"/>
      <c r="F155" s="39"/>
      <c r="G155" s="39"/>
    </row>
    <row r="156" spans="1:17" ht="17.45" customHeight="1" x14ac:dyDescent="0.35">
      <c r="A156" s="46">
        <v>7</v>
      </c>
      <c r="B156" s="42">
        <v>18733</v>
      </c>
      <c r="C156" s="39" t="s">
        <v>423</v>
      </c>
      <c r="D156" s="57"/>
      <c r="E156" s="58"/>
      <c r="F156" s="58"/>
      <c r="G156" s="58"/>
    </row>
    <row r="157" spans="1:17" ht="17.45" customHeight="1" x14ac:dyDescent="0.35">
      <c r="A157" s="46">
        <v>8</v>
      </c>
      <c r="B157" s="59">
        <v>18734</v>
      </c>
      <c r="C157" s="60" t="s">
        <v>491</v>
      </c>
      <c r="D157" s="57"/>
      <c r="E157" s="58"/>
      <c r="F157" s="58"/>
      <c r="G157" s="58"/>
    </row>
    <row r="158" spans="1:17" ht="17.45" customHeight="1" x14ac:dyDescent="0.35">
      <c r="A158" s="46">
        <v>9</v>
      </c>
      <c r="B158" s="59">
        <v>18738</v>
      </c>
      <c r="C158" s="60" t="s">
        <v>492</v>
      </c>
      <c r="D158" s="59"/>
      <c r="E158" s="60"/>
      <c r="F158" s="60"/>
      <c r="G158" s="60"/>
    </row>
    <row r="159" spans="1:17" ht="17.45" customHeight="1" x14ac:dyDescent="0.35">
      <c r="A159" s="46">
        <v>10</v>
      </c>
      <c r="B159" s="42">
        <v>18743</v>
      </c>
      <c r="C159" s="39" t="s">
        <v>425</v>
      </c>
      <c r="D159" s="59"/>
      <c r="E159" s="60"/>
      <c r="F159" s="60"/>
      <c r="G159" s="60"/>
      <c r="Q159" s="30"/>
    </row>
    <row r="160" spans="1:17" ht="17.45" customHeight="1" x14ac:dyDescent="0.35">
      <c r="A160" s="46">
        <v>11</v>
      </c>
      <c r="B160" s="35">
        <v>18791</v>
      </c>
      <c r="C160" s="39" t="s">
        <v>485</v>
      </c>
      <c r="D160" s="59"/>
      <c r="E160" s="60"/>
      <c r="F160" s="60"/>
      <c r="G160" s="60"/>
      <c r="Q160" s="30"/>
    </row>
    <row r="161" spans="1:17" ht="17.45" customHeight="1" x14ac:dyDescent="0.35">
      <c r="A161" s="46">
        <v>12</v>
      </c>
      <c r="B161" s="59">
        <v>18820</v>
      </c>
      <c r="C161" s="60" t="s">
        <v>486</v>
      </c>
      <c r="D161" s="59"/>
      <c r="E161" s="60"/>
      <c r="F161" s="60"/>
      <c r="G161" s="60"/>
      <c r="Q161" s="149"/>
    </row>
    <row r="162" spans="1:17" ht="17.45" customHeight="1" x14ac:dyDescent="0.35">
      <c r="A162" s="46">
        <v>13</v>
      </c>
      <c r="B162" s="59">
        <v>18827</v>
      </c>
      <c r="C162" s="60" t="s">
        <v>487</v>
      </c>
      <c r="D162" s="59"/>
      <c r="E162" s="60"/>
      <c r="F162" s="60"/>
      <c r="G162" s="60"/>
      <c r="Q162" s="30"/>
    </row>
    <row r="163" spans="1:17" ht="17.45" customHeight="1" x14ac:dyDescent="0.35">
      <c r="A163" s="46">
        <v>14</v>
      </c>
      <c r="B163" s="59">
        <v>18829</v>
      </c>
      <c r="C163" s="60" t="s">
        <v>488</v>
      </c>
      <c r="D163" s="59"/>
      <c r="E163" s="60"/>
      <c r="F163" s="60"/>
      <c r="G163" s="60"/>
      <c r="Q163" s="149"/>
    </row>
    <row r="164" spans="1:17" s="56" customFormat="1" ht="17.45" customHeight="1" x14ac:dyDescent="0.35">
      <c r="A164" s="46">
        <v>15</v>
      </c>
      <c r="B164" s="35">
        <v>19507</v>
      </c>
      <c r="C164" s="39" t="s">
        <v>489</v>
      </c>
      <c r="D164" s="59"/>
      <c r="E164" s="60"/>
      <c r="F164" s="60"/>
      <c r="G164" s="60"/>
    </row>
    <row r="165" spans="1:17" s="41" customFormat="1" ht="17.45" customHeight="1" x14ac:dyDescent="0.35">
      <c r="A165" s="46">
        <v>16</v>
      </c>
      <c r="B165" s="46">
        <v>20400</v>
      </c>
      <c r="C165" s="60" t="s">
        <v>454</v>
      </c>
      <c r="D165" s="59"/>
      <c r="E165" s="60"/>
      <c r="F165" s="60"/>
      <c r="G165" s="60"/>
    </row>
    <row r="166" spans="1:17" s="56" customFormat="1" ht="17.45" customHeight="1" x14ac:dyDescent="0.35">
      <c r="A166" s="46">
        <v>17</v>
      </c>
      <c r="B166" s="59">
        <v>20411</v>
      </c>
      <c r="C166" s="60" t="s">
        <v>490</v>
      </c>
      <c r="D166" s="59"/>
      <c r="E166" s="60"/>
      <c r="F166" s="60"/>
      <c r="G166" s="60"/>
    </row>
    <row r="167" spans="1:17" ht="17.45" customHeight="1" x14ac:dyDescent="0.35">
      <c r="A167" s="46">
        <v>18</v>
      </c>
      <c r="B167" s="59">
        <v>20412</v>
      </c>
      <c r="C167" s="60" t="s">
        <v>494</v>
      </c>
      <c r="D167" s="59"/>
      <c r="E167" s="60"/>
      <c r="F167" s="60"/>
      <c r="G167" s="60"/>
    </row>
    <row r="168" spans="1:17" ht="17.45" customHeight="1" x14ac:dyDescent="0.35">
      <c r="A168" s="46">
        <v>19</v>
      </c>
      <c r="B168" s="59">
        <v>20414</v>
      </c>
      <c r="C168" s="60" t="s">
        <v>493</v>
      </c>
      <c r="D168" s="59"/>
      <c r="E168" s="60"/>
      <c r="F168" s="60"/>
      <c r="G168" s="60"/>
    </row>
    <row r="169" spans="1:17" ht="17.45" customHeight="1" x14ac:dyDescent="0.35">
      <c r="A169" s="59">
        <v>20</v>
      </c>
      <c r="B169" s="59">
        <v>20415</v>
      </c>
      <c r="C169" s="60" t="s">
        <v>495</v>
      </c>
      <c r="D169" s="59"/>
      <c r="E169" s="60"/>
      <c r="F169" s="60"/>
      <c r="G169" s="60"/>
    </row>
    <row r="171" spans="1:17" s="41" customFormat="1" ht="17.45" customHeight="1" x14ac:dyDescent="0.35">
      <c r="A171" s="54"/>
      <c r="D171" s="54"/>
      <c r="E171" s="55"/>
      <c r="F171" s="55"/>
      <c r="G171" s="55"/>
    </row>
    <row r="172" spans="1:17" ht="17.45" customHeight="1" x14ac:dyDescent="0.35">
      <c r="B172" s="54"/>
    </row>
    <row r="173" spans="1:17" s="56" customFormat="1" ht="17.45" customHeight="1" x14ac:dyDescent="0.35">
      <c r="A173" s="54"/>
      <c r="D173" s="54"/>
      <c r="E173" s="55"/>
      <c r="F173" s="55"/>
      <c r="G173" s="55"/>
      <c r="H173" s="32"/>
      <c r="I173" s="32"/>
      <c r="J173" s="32"/>
    </row>
    <row r="174" spans="1:17" ht="17.45" customHeight="1" x14ac:dyDescent="0.35">
      <c r="A174" s="44"/>
      <c r="B174" s="43"/>
      <c r="C174" s="152"/>
      <c r="D174" s="33"/>
      <c r="E174" s="41"/>
      <c r="F174" s="41"/>
      <c r="G174" s="41"/>
    </row>
    <row r="175" spans="1:17" ht="17.45" customHeight="1" x14ac:dyDescent="0.35">
      <c r="A175" s="44"/>
      <c r="B175" s="43"/>
      <c r="C175" s="152"/>
      <c r="D175" s="33"/>
      <c r="E175" s="41"/>
      <c r="F175" s="41"/>
      <c r="G175" s="41"/>
    </row>
    <row r="176" spans="1:17" ht="17.45" customHeight="1" x14ac:dyDescent="0.35">
      <c r="A176" s="44"/>
      <c r="B176" s="43"/>
      <c r="C176" s="152"/>
      <c r="D176" s="33"/>
      <c r="E176" s="41"/>
      <c r="F176" s="41"/>
      <c r="G176" s="41"/>
    </row>
    <row r="177" spans="1:7" ht="17.45" customHeight="1" x14ac:dyDescent="0.35">
      <c r="A177" s="44"/>
      <c r="B177" s="54"/>
      <c r="D177" s="33"/>
      <c r="E177" s="41"/>
      <c r="F177" s="41"/>
      <c r="G177" s="41"/>
    </row>
    <row r="178" spans="1:7" ht="17.45" customHeight="1" x14ac:dyDescent="0.35">
      <c r="A178" s="44"/>
      <c r="B178" s="54"/>
      <c r="D178" s="33"/>
      <c r="E178" s="41"/>
      <c r="F178" s="41"/>
      <c r="G178" s="41"/>
    </row>
    <row r="179" spans="1:7" ht="17.45" customHeight="1" x14ac:dyDescent="0.35">
      <c r="A179" s="44"/>
      <c r="D179" s="33"/>
      <c r="E179" s="41"/>
      <c r="F179" s="41"/>
      <c r="G179" s="41"/>
    </row>
    <row r="180" spans="1:7" ht="17.45" customHeight="1" x14ac:dyDescent="0.35">
      <c r="A180" s="44"/>
      <c r="B180" s="54"/>
      <c r="D180" s="33"/>
      <c r="E180" s="41"/>
      <c r="F180" s="41"/>
      <c r="G180" s="41"/>
    </row>
    <row r="181" spans="1:7" ht="17.45" customHeight="1" x14ac:dyDescent="0.35">
      <c r="A181" s="44"/>
      <c r="D181" s="33"/>
      <c r="E181" s="41"/>
      <c r="F181" s="41"/>
      <c r="G181" s="41"/>
    </row>
    <row r="182" spans="1:7" ht="17.45" customHeight="1" x14ac:dyDescent="0.35">
      <c r="A182" s="44"/>
      <c r="D182" s="33"/>
      <c r="E182" s="41"/>
      <c r="F182" s="41"/>
      <c r="G182" s="41"/>
    </row>
    <row r="183" spans="1:7" ht="17.45" customHeight="1" x14ac:dyDescent="0.35">
      <c r="A183" s="44"/>
      <c r="D183" s="33"/>
      <c r="E183" s="41"/>
      <c r="F183" s="41"/>
      <c r="G183" s="41"/>
    </row>
    <row r="184" spans="1:7" ht="17.45" customHeight="1" x14ac:dyDescent="0.35">
      <c r="A184" s="44"/>
      <c r="D184" s="33"/>
      <c r="E184" s="41"/>
      <c r="F184" s="41"/>
      <c r="G184" s="41"/>
    </row>
    <row r="185" spans="1:7" ht="17.45" customHeight="1" x14ac:dyDescent="0.35">
      <c r="A185" s="44"/>
      <c r="D185" s="33"/>
      <c r="E185" s="41"/>
      <c r="F185" s="41"/>
      <c r="G185" s="41"/>
    </row>
    <row r="186" spans="1:7" ht="17.45" customHeight="1" x14ac:dyDescent="0.35">
      <c r="A186" s="44"/>
      <c r="D186" s="33"/>
      <c r="E186" s="41"/>
      <c r="F186" s="41"/>
      <c r="G186" s="41"/>
    </row>
    <row r="187" spans="1:7" ht="17.45" customHeight="1" x14ac:dyDescent="0.35">
      <c r="A187" s="44"/>
      <c r="D187" s="33"/>
      <c r="E187" s="41"/>
      <c r="F187" s="41"/>
      <c r="G187" s="41"/>
    </row>
    <row r="188" spans="1:7" ht="17.45" customHeight="1" x14ac:dyDescent="0.35">
      <c r="A188" s="44"/>
      <c r="B188" s="54"/>
      <c r="D188" s="33"/>
      <c r="E188" s="41"/>
      <c r="F188" s="41"/>
      <c r="G188" s="41"/>
    </row>
    <row r="189" spans="1:7" ht="17.45" customHeight="1" x14ac:dyDescent="0.35">
      <c r="A189" s="44"/>
      <c r="B189" s="54"/>
      <c r="D189" s="33"/>
      <c r="E189" s="41"/>
      <c r="F189" s="41"/>
      <c r="G189" s="41"/>
    </row>
    <row r="193" spans="1:7" s="56" customFormat="1" ht="17.45" customHeight="1" x14ac:dyDescent="0.35">
      <c r="A193" s="54"/>
      <c r="B193" s="214" t="s">
        <v>0</v>
      </c>
      <c r="C193" s="214"/>
      <c r="D193" s="214"/>
      <c r="E193" s="214"/>
      <c r="F193" s="214"/>
      <c r="G193" s="214"/>
    </row>
    <row r="194" spans="1:7" s="56" customFormat="1" ht="17.45" customHeight="1" x14ac:dyDescent="0.35">
      <c r="A194" s="54"/>
      <c r="B194" s="214" t="str">
        <f>CONCATENATE("รายชื่อนักเรียน  ",'สรุปจำนวน-นร.'!$B$2," ชั้นมัธยมศึกษาปีที่ 6/5 (ศิลป์ - กีฬา)")</f>
        <v>รายชื่อนักเรียน  ภาคเรียนที่ 1 ปีการศึกษา 2569 ชั้นมัธยมศึกษาปีที่ 6/5 (ศิลป์ - กีฬา)</v>
      </c>
      <c r="C194" s="214"/>
      <c r="D194" s="214"/>
      <c r="E194" s="214"/>
      <c r="F194" s="214"/>
      <c r="G194" s="214"/>
    </row>
    <row r="195" spans="1:7" s="56" customFormat="1" ht="17.45" customHeight="1" x14ac:dyDescent="0.35">
      <c r="A195" s="54"/>
      <c r="B195" s="214" t="str">
        <f>"ครูที่ปรึกษา : "&amp;ครูที่ปรึกษา!$D$55</f>
        <v>ครูที่ปรึกษา : 1. นายณัฐพล  จันทร์ศรีราช  2. นางสาวกนกรักษ์ ไชยคำภา</v>
      </c>
      <c r="C195" s="214"/>
      <c r="D195" s="214"/>
      <c r="E195" s="214"/>
      <c r="F195" s="214"/>
      <c r="G195" s="214"/>
    </row>
    <row r="196" spans="1:7" ht="17.45" customHeight="1" x14ac:dyDescent="0.35">
      <c r="A196" s="33"/>
      <c r="B196" s="209" t="str" cm="1">
        <f t="array" ref="B196">"ชาย  " &amp; SUM(COUNTIF($C$198:$C$240,{"นาย","เด็กชาย"}&amp;"*")) &amp; "  คน     หญิง  " &amp; SUM(COUNTIF($C$198:$C$240,{"นางสาว","เด็กหญิง"}&amp;"*")) &amp; "  คน     รวม  " &amp; COUNTA($C$198:$C$240) &amp; "  คน"</f>
        <v>ชาย  11  คน     หญิง  7  คน     รวม  18  คน</v>
      </c>
      <c r="C196" s="209"/>
      <c r="D196" s="209"/>
      <c r="E196" s="209"/>
      <c r="F196" s="209"/>
      <c r="G196" s="209"/>
    </row>
    <row r="197" spans="1:7" ht="17.45" customHeight="1" x14ac:dyDescent="0.35">
      <c r="A197" s="46" t="s">
        <v>1</v>
      </c>
      <c r="B197" s="46" t="s">
        <v>2</v>
      </c>
      <c r="C197" s="59" t="s">
        <v>35</v>
      </c>
      <c r="D197" s="59"/>
      <c r="E197" s="60"/>
      <c r="F197" s="60"/>
      <c r="G197" s="60"/>
    </row>
    <row r="198" spans="1:7" ht="17.45" customHeight="1" x14ac:dyDescent="0.35">
      <c r="A198" s="46">
        <v>1</v>
      </c>
      <c r="B198" s="59">
        <v>18582</v>
      </c>
      <c r="C198" s="60" t="s">
        <v>508</v>
      </c>
      <c r="D198" s="57"/>
      <c r="E198" s="58"/>
      <c r="F198" s="58"/>
      <c r="G198" s="58"/>
    </row>
    <row r="199" spans="1:7" ht="17.45" customHeight="1" x14ac:dyDescent="0.35">
      <c r="A199" s="46">
        <v>2</v>
      </c>
      <c r="B199" s="59">
        <v>18589</v>
      </c>
      <c r="C199" s="60" t="s">
        <v>509</v>
      </c>
      <c r="D199" s="57"/>
      <c r="E199" s="58"/>
      <c r="F199" s="58"/>
      <c r="G199" s="58"/>
    </row>
    <row r="200" spans="1:7" ht="17.45" customHeight="1" x14ac:dyDescent="0.35">
      <c r="A200" s="46">
        <v>3</v>
      </c>
      <c r="B200" s="59">
        <v>18594</v>
      </c>
      <c r="C200" s="60" t="s">
        <v>510</v>
      </c>
      <c r="D200" s="57"/>
      <c r="E200" s="58"/>
      <c r="F200" s="58"/>
      <c r="G200" s="58"/>
    </row>
    <row r="201" spans="1:7" ht="17.45" customHeight="1" x14ac:dyDescent="0.35">
      <c r="A201" s="46">
        <v>4</v>
      </c>
      <c r="B201" s="35">
        <v>18597</v>
      </c>
      <c r="C201" s="39" t="s">
        <v>511</v>
      </c>
      <c r="D201" s="59"/>
      <c r="E201" s="60"/>
      <c r="F201" s="60"/>
      <c r="G201" s="60"/>
    </row>
    <row r="202" spans="1:7" ht="17.45" customHeight="1" x14ac:dyDescent="0.35">
      <c r="A202" s="46">
        <v>5</v>
      </c>
      <c r="B202" s="59">
        <v>18608</v>
      </c>
      <c r="C202" s="134" t="s">
        <v>496</v>
      </c>
      <c r="D202" s="59"/>
      <c r="E202" s="60"/>
      <c r="F202" s="60"/>
      <c r="G202" s="60"/>
    </row>
    <row r="203" spans="1:7" s="56" customFormat="1" ht="17.45" customHeight="1" x14ac:dyDescent="0.35">
      <c r="A203" s="37">
        <v>6</v>
      </c>
      <c r="B203" s="35">
        <v>18696</v>
      </c>
      <c r="C203" s="36" t="s">
        <v>498</v>
      </c>
      <c r="D203" s="57"/>
      <c r="E203" s="58"/>
      <c r="F203" s="58"/>
      <c r="G203" s="58"/>
    </row>
    <row r="204" spans="1:7" ht="17.45" customHeight="1" x14ac:dyDescent="0.35">
      <c r="A204" s="46">
        <v>7</v>
      </c>
      <c r="B204" s="42">
        <v>18737</v>
      </c>
      <c r="C204" s="39" t="s">
        <v>424</v>
      </c>
      <c r="D204" s="59"/>
      <c r="E204" s="60"/>
      <c r="F204" s="60"/>
      <c r="G204" s="60"/>
    </row>
    <row r="205" spans="1:7" ht="17.45" customHeight="1" x14ac:dyDescent="0.35">
      <c r="A205" s="46">
        <v>8</v>
      </c>
      <c r="B205" s="59">
        <v>18744</v>
      </c>
      <c r="C205" s="60" t="s">
        <v>499</v>
      </c>
      <c r="D205" s="59"/>
      <c r="E205" s="60"/>
      <c r="F205" s="60"/>
      <c r="G205" s="60"/>
    </row>
    <row r="206" spans="1:7" ht="17.45" customHeight="1" x14ac:dyDescent="0.35">
      <c r="A206" s="46">
        <v>9</v>
      </c>
      <c r="B206" s="150">
        <v>18750</v>
      </c>
      <c r="C206" s="148" t="s">
        <v>500</v>
      </c>
      <c r="D206" s="59"/>
      <c r="E206" s="60"/>
      <c r="F206" s="60"/>
      <c r="G206" s="60"/>
    </row>
    <row r="207" spans="1:7" ht="17.45" customHeight="1" x14ac:dyDescent="0.35">
      <c r="A207" s="46">
        <v>10</v>
      </c>
      <c r="B207" s="35">
        <v>18823</v>
      </c>
      <c r="C207" s="39" t="s">
        <v>501</v>
      </c>
      <c r="D207" s="59"/>
      <c r="E207" s="60"/>
      <c r="F207" s="60"/>
      <c r="G207" s="60"/>
    </row>
    <row r="208" spans="1:7" s="56" customFormat="1" ht="17.45" customHeight="1" x14ac:dyDescent="0.35">
      <c r="A208" s="46">
        <v>11</v>
      </c>
      <c r="B208" s="59">
        <v>18832</v>
      </c>
      <c r="C208" s="60" t="s">
        <v>502</v>
      </c>
      <c r="D208" s="59"/>
      <c r="E208" s="60"/>
      <c r="F208" s="60"/>
      <c r="G208" s="60"/>
    </row>
    <row r="209" spans="1:17" ht="17.45" customHeight="1" x14ac:dyDescent="0.35">
      <c r="A209" s="46">
        <v>12</v>
      </c>
      <c r="B209" s="34">
        <v>20416</v>
      </c>
      <c r="C209" s="36" t="s">
        <v>1053</v>
      </c>
      <c r="D209" s="59"/>
      <c r="E209" s="60"/>
      <c r="F209" s="60"/>
      <c r="G209" s="60"/>
    </row>
    <row r="210" spans="1:17" ht="17.45" customHeight="1" x14ac:dyDescent="0.35">
      <c r="A210" s="46">
        <v>13</v>
      </c>
      <c r="B210" s="34">
        <v>20417</v>
      </c>
      <c r="C210" s="39" t="s">
        <v>507</v>
      </c>
      <c r="D210" s="59"/>
      <c r="E210" s="60"/>
      <c r="F210" s="60"/>
      <c r="G210" s="60"/>
    </row>
    <row r="211" spans="1:17" ht="17.45" customHeight="1" x14ac:dyDescent="0.35">
      <c r="A211" s="46">
        <v>14</v>
      </c>
      <c r="B211" s="34">
        <v>20418</v>
      </c>
      <c r="C211" s="134" t="s">
        <v>504</v>
      </c>
      <c r="D211" s="59"/>
      <c r="E211" s="60"/>
      <c r="F211" s="60"/>
      <c r="G211" s="60"/>
    </row>
    <row r="212" spans="1:17" ht="17.45" customHeight="1" x14ac:dyDescent="0.35">
      <c r="A212" s="46">
        <v>15</v>
      </c>
      <c r="B212" s="34">
        <v>20419</v>
      </c>
      <c r="C212" s="36" t="s">
        <v>503</v>
      </c>
      <c r="D212" s="59"/>
      <c r="E212" s="60"/>
      <c r="F212" s="60"/>
      <c r="G212" s="60"/>
    </row>
    <row r="213" spans="1:17" ht="17.45" customHeight="1" x14ac:dyDescent="0.35">
      <c r="A213" s="46">
        <v>16</v>
      </c>
      <c r="B213" s="34">
        <v>20425</v>
      </c>
      <c r="C213" s="39" t="s">
        <v>513</v>
      </c>
      <c r="D213" s="57"/>
      <c r="E213" s="58"/>
      <c r="F213" s="58"/>
      <c r="G213" s="58"/>
      <c r="Q213" s="30"/>
    </row>
    <row r="214" spans="1:17" ht="17.45" customHeight="1" x14ac:dyDescent="0.35">
      <c r="A214" s="46">
        <v>17</v>
      </c>
      <c r="B214" s="34">
        <v>20426</v>
      </c>
      <c r="C214" s="148" t="s">
        <v>512</v>
      </c>
      <c r="D214" s="59"/>
      <c r="E214" s="60"/>
      <c r="F214" s="60"/>
      <c r="G214" s="60"/>
      <c r="Q214" s="149"/>
    </row>
    <row r="215" spans="1:17" ht="17.45" customHeight="1" x14ac:dyDescent="0.35">
      <c r="A215" s="46">
        <v>18</v>
      </c>
      <c r="B215" s="59">
        <v>20443</v>
      </c>
      <c r="C215" s="60" t="s">
        <v>537</v>
      </c>
      <c r="D215" s="59"/>
      <c r="E215" s="60"/>
      <c r="F215" s="60"/>
      <c r="G215" s="60"/>
      <c r="Q215" s="30"/>
    </row>
    <row r="216" spans="1:17" ht="17.45" customHeight="1" x14ac:dyDescent="0.35">
      <c r="A216" s="52"/>
      <c r="D216" s="33"/>
      <c r="E216" s="41"/>
      <c r="F216" s="41"/>
      <c r="G216" s="41"/>
      <c r="Q216" s="54"/>
    </row>
    <row r="217" spans="1:17" ht="17.45" customHeight="1" x14ac:dyDescent="0.35">
      <c r="A217" s="52"/>
      <c r="D217" s="33"/>
      <c r="E217" s="41"/>
      <c r="F217" s="53"/>
      <c r="G217" s="41"/>
      <c r="Q217" s="30"/>
    </row>
    <row r="218" spans="1:17" s="56" customFormat="1" ht="17.45" customHeight="1" x14ac:dyDescent="0.35">
      <c r="A218" s="52"/>
      <c r="D218" s="33"/>
      <c r="E218" s="41"/>
      <c r="F218" s="41"/>
      <c r="G218" s="41"/>
      <c r="H218" s="32"/>
      <c r="I218" s="32"/>
      <c r="J218" s="32"/>
      <c r="Q218" s="30"/>
    </row>
    <row r="219" spans="1:17" ht="17.45" customHeight="1" x14ac:dyDescent="0.35">
      <c r="A219" s="44"/>
      <c r="D219" s="33"/>
      <c r="E219" s="41"/>
      <c r="F219" s="41"/>
      <c r="G219" s="41"/>
      <c r="Q219" s="30"/>
    </row>
    <row r="220" spans="1:17" s="56" customFormat="1" ht="17.45" customHeight="1" x14ac:dyDescent="0.35">
      <c r="A220" s="44"/>
      <c r="D220" s="33"/>
      <c r="E220" s="41"/>
      <c r="F220" s="41"/>
      <c r="G220" s="41"/>
      <c r="H220" s="32"/>
      <c r="I220" s="32"/>
      <c r="J220" s="32"/>
      <c r="Q220" s="30"/>
    </row>
    <row r="221" spans="1:17" ht="17.45" customHeight="1" x14ac:dyDescent="0.35">
      <c r="A221" s="44"/>
      <c r="D221" s="33"/>
      <c r="E221" s="41"/>
      <c r="F221" s="41"/>
      <c r="G221" s="41"/>
      <c r="Q221" s="30"/>
    </row>
    <row r="222" spans="1:17" ht="17.45" customHeight="1" x14ac:dyDescent="0.35">
      <c r="A222" s="44"/>
      <c r="D222" s="33"/>
      <c r="E222" s="41"/>
      <c r="F222" s="41"/>
      <c r="G222" s="41"/>
      <c r="Q222" s="149"/>
    </row>
    <row r="223" spans="1:17" ht="17.45" customHeight="1" x14ac:dyDescent="0.35">
      <c r="A223" s="44"/>
      <c r="D223" s="33"/>
      <c r="E223" s="41"/>
      <c r="F223" s="41"/>
      <c r="G223" s="41"/>
      <c r="Q223" s="30"/>
    </row>
    <row r="224" spans="1:17" ht="17.45" customHeight="1" x14ac:dyDescent="0.35">
      <c r="A224" s="44"/>
      <c r="D224" s="33"/>
      <c r="E224" s="41"/>
      <c r="F224" s="41"/>
      <c r="G224" s="41"/>
    </row>
    <row r="225" spans="1:7" ht="17.45" customHeight="1" x14ac:dyDescent="0.35">
      <c r="A225" s="44"/>
      <c r="D225" s="33"/>
      <c r="E225" s="41"/>
      <c r="F225" s="41"/>
      <c r="G225" s="41"/>
    </row>
    <row r="226" spans="1:7" ht="17.45" customHeight="1" x14ac:dyDescent="0.35">
      <c r="A226" s="44"/>
      <c r="D226" s="33"/>
      <c r="E226" s="41"/>
      <c r="F226" s="41"/>
      <c r="G226" s="41"/>
    </row>
    <row r="227" spans="1:7" ht="17.45" customHeight="1" x14ac:dyDescent="0.35">
      <c r="A227" s="44"/>
      <c r="D227" s="33"/>
      <c r="E227" s="41"/>
      <c r="F227" s="41"/>
      <c r="G227" s="41"/>
    </row>
    <row r="228" spans="1:7" ht="17.45" customHeight="1" x14ac:dyDescent="0.35">
      <c r="A228" s="44"/>
      <c r="D228" s="33"/>
      <c r="E228" s="41"/>
      <c r="F228" s="41"/>
      <c r="G228" s="41"/>
    </row>
    <row r="229" spans="1:7" ht="17.45" customHeight="1" x14ac:dyDescent="0.35">
      <c r="A229" s="44"/>
      <c r="D229" s="33"/>
      <c r="E229" s="41"/>
      <c r="F229" s="41"/>
      <c r="G229" s="41"/>
    </row>
    <row r="230" spans="1:7" ht="17.45" customHeight="1" x14ac:dyDescent="0.35">
      <c r="A230" s="44"/>
      <c r="D230" s="33"/>
      <c r="E230" s="41"/>
      <c r="F230" s="41"/>
      <c r="G230" s="41"/>
    </row>
    <row r="231" spans="1:7" ht="17.45" customHeight="1" x14ac:dyDescent="0.35">
      <c r="A231" s="44"/>
      <c r="D231" s="33"/>
      <c r="E231" s="41"/>
      <c r="F231" s="41"/>
      <c r="G231" s="41"/>
    </row>
    <row r="232" spans="1:7" ht="17.45" customHeight="1" x14ac:dyDescent="0.35">
      <c r="A232" s="44"/>
      <c r="D232" s="33"/>
      <c r="E232" s="41"/>
      <c r="F232" s="41"/>
      <c r="G232" s="41"/>
    </row>
    <row r="233" spans="1:7" ht="17.45" customHeight="1" x14ac:dyDescent="0.35">
      <c r="A233" s="44"/>
      <c r="D233" s="33"/>
      <c r="E233" s="41"/>
      <c r="F233" s="41"/>
      <c r="G233" s="41"/>
    </row>
    <row r="234" spans="1:7" ht="17.45" customHeight="1" x14ac:dyDescent="0.35">
      <c r="A234" s="44"/>
      <c r="B234" s="54"/>
      <c r="D234" s="33"/>
      <c r="E234" s="41"/>
      <c r="F234" s="41"/>
      <c r="G234" s="41"/>
    </row>
    <row r="235" spans="1:7" ht="17.45" customHeight="1" x14ac:dyDescent="0.35">
      <c r="A235" s="44"/>
      <c r="B235" s="54"/>
      <c r="D235" s="33"/>
      <c r="E235" s="41"/>
      <c r="F235" s="41"/>
      <c r="G235" s="41"/>
    </row>
    <row r="236" spans="1:7" ht="17.45" customHeight="1" x14ac:dyDescent="0.35">
      <c r="A236" s="44"/>
      <c r="B236" s="54"/>
      <c r="D236" s="33"/>
      <c r="E236" s="41"/>
      <c r="F236" s="41"/>
      <c r="G236" s="41"/>
    </row>
    <row r="241" spans="1:7" s="56" customFormat="1" ht="17.45" customHeight="1" x14ac:dyDescent="0.35">
      <c r="A241" s="54"/>
      <c r="B241" s="214" t="s">
        <v>0</v>
      </c>
      <c r="C241" s="214"/>
      <c r="D241" s="214"/>
      <c r="E241" s="214"/>
      <c r="F241" s="214"/>
      <c r="G241" s="214"/>
    </row>
    <row r="242" spans="1:7" ht="17.45" customHeight="1" x14ac:dyDescent="0.35">
      <c r="B242" s="214" t="str">
        <f>CONCATENATE("รายชื่อนักเรียน  ",'สรุปจำนวน-นร.'!$B$2," ชั้นมัธยมศึกษาปีที่ 6/6 (ศิลป์ - ภาษา)")</f>
        <v>รายชื่อนักเรียน  ภาคเรียนที่ 1 ปีการศึกษา 2569 ชั้นมัธยมศึกษาปีที่ 6/6 (ศิลป์ - ภาษา)</v>
      </c>
      <c r="C242" s="214"/>
      <c r="D242" s="214"/>
      <c r="E242" s="214"/>
      <c r="F242" s="214"/>
      <c r="G242" s="214"/>
    </row>
    <row r="243" spans="1:7" ht="17.45" customHeight="1" x14ac:dyDescent="0.35">
      <c r="B243" s="214" t="str">
        <f>"ครูที่ปรึกษา : "&amp;ครูที่ปรึกษา!$D$56</f>
        <v xml:space="preserve">ครูที่ปรึกษา : นางสาววีรันทร์ศิตา  มีหนองหว้า </v>
      </c>
      <c r="C243" s="214"/>
      <c r="D243" s="214"/>
      <c r="E243" s="214"/>
      <c r="F243" s="214"/>
      <c r="G243" s="214"/>
    </row>
    <row r="244" spans="1:7" ht="17.45" customHeight="1" x14ac:dyDescent="0.35">
      <c r="A244" s="33"/>
      <c r="B244" s="209" t="str" cm="1">
        <f t="array" ref="B244">"ชาย  " &amp; SUM(COUNTIF($C$246:$C$288,{"นาย","เด็กชาย"}&amp;"*")) &amp; "  คน     หญิง  " &amp; SUM(COUNTIF($C$246:$C$288,{"นางสาว","เด็กหญิง"}&amp;"*")) &amp; "  คน     รวม  " &amp; COUNTA($C$246:$C$288) &amp; "  คน"</f>
        <v>ชาย  1  คน     หญิง  12  คน     รวม  13  คน</v>
      </c>
      <c r="C244" s="209"/>
      <c r="D244" s="209"/>
      <c r="E244" s="209"/>
      <c r="F244" s="209"/>
      <c r="G244" s="209"/>
    </row>
    <row r="245" spans="1:7" ht="17.45" customHeight="1" x14ac:dyDescent="0.35">
      <c r="A245" s="46" t="s">
        <v>1</v>
      </c>
      <c r="B245" s="46" t="s">
        <v>2</v>
      </c>
      <c r="C245" s="59" t="s">
        <v>35</v>
      </c>
      <c r="D245" s="59"/>
      <c r="E245" s="60"/>
      <c r="F245" s="60"/>
      <c r="G245" s="60"/>
    </row>
    <row r="246" spans="1:7" ht="17.45" customHeight="1" x14ac:dyDescent="0.35">
      <c r="A246" s="37">
        <v>1</v>
      </c>
      <c r="B246" s="59">
        <v>18578</v>
      </c>
      <c r="C246" s="60" t="s">
        <v>521</v>
      </c>
      <c r="D246" s="59"/>
      <c r="E246" s="60"/>
      <c r="F246" s="60"/>
      <c r="G246" s="60"/>
    </row>
    <row r="247" spans="1:7" ht="17.45" customHeight="1" x14ac:dyDescent="0.35">
      <c r="A247" s="37">
        <v>2</v>
      </c>
      <c r="B247" s="59">
        <v>18662</v>
      </c>
      <c r="C247" s="60" t="s">
        <v>514</v>
      </c>
      <c r="D247" s="57"/>
      <c r="E247" s="58"/>
      <c r="F247" s="58"/>
      <c r="G247" s="58"/>
    </row>
    <row r="248" spans="1:7" ht="17.45" customHeight="1" x14ac:dyDescent="0.35">
      <c r="A248" s="37">
        <v>3</v>
      </c>
      <c r="B248" s="59">
        <v>18664</v>
      </c>
      <c r="C248" s="60" t="s">
        <v>515</v>
      </c>
      <c r="D248" s="59"/>
      <c r="E248" s="60"/>
      <c r="F248" s="60"/>
      <c r="G248" s="60"/>
    </row>
    <row r="249" spans="1:7" ht="17.45" customHeight="1" x14ac:dyDescent="0.35">
      <c r="A249" s="37">
        <v>4</v>
      </c>
      <c r="B249" s="59">
        <v>18666</v>
      </c>
      <c r="C249" s="60" t="s">
        <v>516</v>
      </c>
      <c r="D249" s="59"/>
      <c r="E249" s="60"/>
      <c r="F249" s="60"/>
      <c r="G249" s="60"/>
    </row>
    <row r="250" spans="1:7" ht="17.45" customHeight="1" x14ac:dyDescent="0.35">
      <c r="A250" s="37">
        <v>5</v>
      </c>
      <c r="B250" s="42">
        <v>18672</v>
      </c>
      <c r="C250" s="39" t="s">
        <v>473</v>
      </c>
      <c r="D250" s="59"/>
      <c r="E250" s="60"/>
      <c r="F250" s="60"/>
      <c r="G250" s="60"/>
    </row>
    <row r="251" spans="1:7" ht="17.45" customHeight="1" x14ac:dyDescent="0.35">
      <c r="A251" s="37">
        <v>6</v>
      </c>
      <c r="B251" s="59">
        <v>18708</v>
      </c>
      <c r="C251" s="60" t="s">
        <v>581</v>
      </c>
      <c r="D251" s="59"/>
      <c r="E251" s="60"/>
      <c r="F251" s="60"/>
      <c r="G251" s="60"/>
    </row>
    <row r="252" spans="1:7" ht="17.45" customHeight="1" x14ac:dyDescent="0.35">
      <c r="A252" s="37">
        <v>7</v>
      </c>
      <c r="B252" s="59">
        <v>18801</v>
      </c>
      <c r="C252" s="60" t="s">
        <v>518</v>
      </c>
      <c r="D252" s="59"/>
      <c r="E252" s="60"/>
      <c r="F252" s="60"/>
      <c r="G252" s="60"/>
    </row>
    <row r="253" spans="1:7" ht="17.45" customHeight="1" x14ac:dyDescent="0.35">
      <c r="A253" s="37">
        <v>8</v>
      </c>
      <c r="B253" s="59">
        <v>18837</v>
      </c>
      <c r="C253" s="60" t="s">
        <v>519</v>
      </c>
      <c r="D253" s="59"/>
      <c r="E253" s="60"/>
      <c r="F253" s="60"/>
      <c r="G253" s="60"/>
    </row>
    <row r="254" spans="1:7" ht="17.45" customHeight="1" x14ac:dyDescent="0.35">
      <c r="A254" s="37">
        <v>9</v>
      </c>
      <c r="B254" s="59">
        <v>18839</v>
      </c>
      <c r="C254" s="60" t="s">
        <v>522</v>
      </c>
      <c r="D254" s="59"/>
      <c r="E254" s="60"/>
      <c r="F254" s="60"/>
      <c r="G254" s="60"/>
    </row>
    <row r="255" spans="1:7" ht="17.45" customHeight="1" x14ac:dyDescent="0.35">
      <c r="A255" s="37">
        <v>10</v>
      </c>
      <c r="B255" s="59">
        <v>18950</v>
      </c>
      <c r="C255" s="60" t="s">
        <v>523</v>
      </c>
      <c r="D255" s="59"/>
      <c r="E255" s="60"/>
      <c r="F255" s="60"/>
      <c r="G255" s="60"/>
    </row>
    <row r="256" spans="1:7" s="56" customFormat="1" ht="17.45" customHeight="1" x14ac:dyDescent="0.35">
      <c r="A256" s="37">
        <v>11</v>
      </c>
      <c r="B256" s="59">
        <v>19505</v>
      </c>
      <c r="C256" s="60" t="s">
        <v>520</v>
      </c>
      <c r="D256" s="59"/>
      <c r="E256" s="60"/>
      <c r="F256" s="60"/>
      <c r="G256" s="60"/>
    </row>
    <row r="257" spans="1:10" s="56" customFormat="1" ht="17.45" customHeight="1" x14ac:dyDescent="0.35">
      <c r="A257" s="37">
        <v>12</v>
      </c>
      <c r="B257" s="59">
        <v>20460</v>
      </c>
      <c r="C257" s="60" t="s">
        <v>541</v>
      </c>
      <c r="D257" s="59"/>
      <c r="E257" s="60"/>
      <c r="F257" s="60"/>
      <c r="G257" s="60"/>
    </row>
    <row r="258" spans="1:10" ht="17.45" customHeight="1" x14ac:dyDescent="0.35">
      <c r="A258" s="37">
        <v>13</v>
      </c>
      <c r="B258" s="59">
        <v>20907</v>
      </c>
      <c r="C258" s="60" t="s">
        <v>1046</v>
      </c>
      <c r="D258" s="59"/>
      <c r="E258" s="60"/>
      <c r="F258" s="60"/>
      <c r="G258" s="60"/>
    </row>
    <row r="259" spans="1:10" ht="17.45" customHeight="1" x14ac:dyDescent="0.35">
      <c r="A259" s="52"/>
    </row>
    <row r="260" spans="1:10" ht="17.45" customHeight="1" x14ac:dyDescent="0.35">
      <c r="A260" s="52"/>
    </row>
    <row r="261" spans="1:10" ht="17.45" customHeight="1" x14ac:dyDescent="0.35">
      <c r="A261" s="52"/>
    </row>
    <row r="262" spans="1:10" ht="17.45" customHeight="1" x14ac:dyDescent="0.35">
      <c r="A262" s="52"/>
    </row>
    <row r="263" spans="1:10" ht="17.45" customHeight="1" x14ac:dyDescent="0.35">
      <c r="A263" s="52"/>
    </row>
    <row r="264" spans="1:10" ht="17.45" customHeight="1" x14ac:dyDescent="0.35">
      <c r="A264" s="52"/>
    </row>
    <row r="265" spans="1:10" s="56" customFormat="1" ht="17.45" customHeight="1" x14ac:dyDescent="0.35">
      <c r="A265" s="52"/>
      <c r="D265" s="54"/>
      <c r="E265" s="55"/>
      <c r="F265" s="55"/>
      <c r="G265" s="55"/>
      <c r="H265" s="32"/>
      <c r="I265" s="32"/>
      <c r="J265" s="32"/>
    </row>
    <row r="266" spans="1:10" ht="17.45" customHeight="1" x14ac:dyDescent="0.35">
      <c r="A266" s="44"/>
      <c r="D266" s="33"/>
      <c r="E266" s="41"/>
      <c r="F266" s="41"/>
      <c r="G266" s="41"/>
    </row>
    <row r="267" spans="1:10" s="56" customFormat="1" ht="17.45" customHeight="1" x14ac:dyDescent="0.35">
      <c r="A267" s="44"/>
      <c r="B267" s="44"/>
      <c r="C267" s="153"/>
      <c r="D267" s="33"/>
      <c r="E267" s="41"/>
      <c r="F267" s="41"/>
      <c r="G267" s="41"/>
      <c r="H267" s="32"/>
      <c r="I267" s="32"/>
      <c r="J267" s="32"/>
    </row>
    <row r="268" spans="1:10" ht="17.45" customHeight="1" x14ac:dyDescent="0.35">
      <c r="A268" s="44"/>
      <c r="B268" s="44"/>
      <c r="C268" s="153"/>
      <c r="D268" s="33"/>
      <c r="E268" s="41"/>
      <c r="F268" s="41"/>
      <c r="G268" s="41"/>
    </row>
    <row r="269" spans="1:10" ht="17.45" customHeight="1" x14ac:dyDescent="0.35">
      <c r="A269" s="44"/>
      <c r="D269" s="33"/>
      <c r="E269" s="41"/>
      <c r="F269" s="41"/>
      <c r="G269" s="41"/>
    </row>
    <row r="270" spans="1:10" ht="17.45" customHeight="1" x14ac:dyDescent="0.35">
      <c r="A270" s="44"/>
      <c r="D270" s="33"/>
      <c r="E270" s="41"/>
      <c r="F270" s="41"/>
      <c r="G270" s="41"/>
    </row>
    <row r="271" spans="1:10" ht="17.45" customHeight="1" x14ac:dyDescent="0.35">
      <c r="A271" s="44"/>
      <c r="D271" s="33"/>
      <c r="E271" s="41"/>
      <c r="F271" s="41"/>
      <c r="G271" s="41"/>
    </row>
    <row r="272" spans="1:10" ht="17.45" customHeight="1" x14ac:dyDescent="0.35">
      <c r="A272" s="44"/>
      <c r="B272" s="33"/>
      <c r="C272" s="144"/>
      <c r="D272" s="33"/>
      <c r="E272" s="41"/>
      <c r="F272" s="41"/>
      <c r="G272" s="41"/>
    </row>
    <row r="273" spans="1:7" ht="17.45" customHeight="1" x14ac:dyDescent="0.35">
      <c r="A273" s="44"/>
      <c r="B273" s="33"/>
      <c r="C273" s="124"/>
      <c r="D273" s="44"/>
      <c r="E273" s="41"/>
      <c r="F273" s="41"/>
      <c r="G273" s="41"/>
    </row>
    <row r="274" spans="1:7" ht="17.45" customHeight="1" x14ac:dyDescent="0.35">
      <c r="A274" s="44"/>
      <c r="B274" s="33"/>
      <c r="C274" s="144"/>
      <c r="D274" s="33"/>
      <c r="E274" s="41"/>
      <c r="F274" s="41"/>
      <c r="G274" s="41"/>
    </row>
    <row r="275" spans="1:7" ht="17.45" customHeight="1" x14ac:dyDescent="0.35">
      <c r="A275" s="44"/>
      <c r="B275" s="33"/>
      <c r="C275" s="144"/>
      <c r="D275" s="33"/>
      <c r="E275" s="41"/>
      <c r="F275" s="41"/>
      <c r="G275" s="41"/>
    </row>
    <row r="276" spans="1:7" ht="17.45" customHeight="1" x14ac:dyDescent="0.35">
      <c r="A276" s="44"/>
      <c r="B276" s="33"/>
      <c r="C276" s="41"/>
      <c r="D276" s="33"/>
      <c r="E276" s="41"/>
      <c r="F276" s="41"/>
      <c r="G276" s="41"/>
    </row>
    <row r="277" spans="1:7" ht="17.45" customHeight="1" x14ac:dyDescent="0.35">
      <c r="A277" s="44"/>
      <c r="D277" s="33"/>
      <c r="E277" s="41"/>
      <c r="F277" s="41"/>
      <c r="G277" s="41"/>
    </row>
    <row r="278" spans="1:7" ht="17.45" customHeight="1" x14ac:dyDescent="0.35">
      <c r="A278" s="44"/>
      <c r="B278" s="33"/>
      <c r="C278" s="41"/>
      <c r="D278" s="33"/>
      <c r="E278" s="41"/>
      <c r="F278" s="41"/>
      <c r="G278" s="41"/>
    </row>
    <row r="279" spans="1:7" ht="17.45" customHeight="1" x14ac:dyDescent="0.35">
      <c r="A279" s="44"/>
      <c r="D279" s="33"/>
      <c r="E279" s="41"/>
      <c r="F279" s="41"/>
      <c r="G279" s="41"/>
    </row>
    <row r="280" spans="1:7" ht="17.45" customHeight="1" x14ac:dyDescent="0.35">
      <c r="A280" s="44"/>
      <c r="D280" s="33"/>
      <c r="E280" s="41"/>
      <c r="F280" s="41"/>
      <c r="G280" s="41"/>
    </row>
    <row r="281" spans="1:7" ht="17.45" customHeight="1" x14ac:dyDescent="0.35">
      <c r="A281" s="44"/>
      <c r="D281" s="33"/>
      <c r="E281" s="41"/>
      <c r="F281" s="41"/>
      <c r="G281" s="41"/>
    </row>
    <row r="282" spans="1:7" ht="17.45" customHeight="1" x14ac:dyDescent="0.35">
      <c r="A282" s="44"/>
      <c r="D282" s="33"/>
      <c r="E282" s="41"/>
      <c r="F282" s="41"/>
      <c r="G282" s="41"/>
    </row>
    <row r="283" spans="1:7" ht="17.45" customHeight="1" x14ac:dyDescent="0.35">
      <c r="A283" s="44"/>
      <c r="D283" s="33"/>
      <c r="E283" s="41"/>
      <c r="F283" s="41"/>
      <c r="G283" s="41"/>
    </row>
    <row r="289" spans="1:7" ht="17.45" customHeight="1" x14ac:dyDescent="0.35">
      <c r="B289" s="214" t="s">
        <v>0</v>
      </c>
      <c r="C289" s="214"/>
      <c r="D289" s="214"/>
      <c r="E289" s="214"/>
      <c r="F289" s="214"/>
      <c r="G289" s="214"/>
    </row>
    <row r="290" spans="1:7" ht="17.45" customHeight="1" x14ac:dyDescent="0.35">
      <c r="B290" s="214" t="str">
        <f>CONCATENATE("รายชื่อนักเรียน  ",'สรุปจำนวน-นร.'!$B$2," ชั้นมัธยมศึกษาปีที่ 6/0 (แขวนลอย)")</f>
        <v>รายชื่อนักเรียน  ภาคเรียนที่ 1 ปีการศึกษา 2569 ชั้นมัธยมศึกษาปีที่ 6/0 (แขวนลอย)</v>
      </c>
      <c r="C290" s="214"/>
      <c r="D290" s="214"/>
      <c r="E290" s="214"/>
      <c r="F290" s="214"/>
      <c r="G290" s="214"/>
    </row>
    <row r="291" spans="1:7" ht="17.45" customHeight="1" x14ac:dyDescent="0.35">
      <c r="B291" s="214" t="str">
        <f>"ครูที่ปรึกษา : "&amp;ครูที่ปรึกษา!$D$57</f>
        <v xml:space="preserve">ครูที่ปรึกษา : </v>
      </c>
      <c r="C291" s="214"/>
      <c r="D291" s="214"/>
      <c r="E291" s="214"/>
      <c r="F291" s="214"/>
      <c r="G291" s="214"/>
    </row>
    <row r="292" spans="1:7" ht="17.45" customHeight="1" x14ac:dyDescent="0.35">
      <c r="A292" s="33"/>
      <c r="B292" s="209" t="str">
        <f>"ชาย  " &amp; SUM(COUNTIF(C294:C323,{"นาย","เด็กชาย"}&amp;"*")) &amp; "  คน     หญิง  " &amp; SUM(COUNTIF(C294:C323,{"นางสาว","เด็กหญิง"}&amp;"*")) &amp; "  คน     รวม  " &amp; COUNTA(C294:C323) &amp; "  คน"</f>
        <v>ชาย  0  คน     หญิง  0  คน     รวม  0  คน</v>
      </c>
      <c r="C292" s="209"/>
      <c r="D292" s="209"/>
      <c r="E292" s="209"/>
      <c r="F292" s="209"/>
      <c r="G292" s="209"/>
    </row>
    <row r="293" spans="1:7" ht="17.45" customHeight="1" x14ac:dyDescent="0.35">
      <c r="A293" s="46" t="s">
        <v>1</v>
      </c>
      <c r="B293" s="46" t="s">
        <v>2</v>
      </c>
      <c r="C293" s="59" t="s">
        <v>35</v>
      </c>
      <c r="D293" s="59"/>
      <c r="E293" s="60"/>
      <c r="F293" s="60"/>
      <c r="G293" s="60"/>
    </row>
    <row r="294" spans="1:7" ht="17.45" customHeight="1" x14ac:dyDescent="0.35">
      <c r="A294" s="81"/>
      <c r="B294" s="81"/>
      <c r="C294" s="154"/>
      <c r="D294" s="57"/>
      <c r="E294" s="155"/>
      <c r="F294" s="60"/>
      <c r="G294" s="60"/>
    </row>
    <row r="295" spans="1:7" ht="17.45" customHeight="1" x14ac:dyDescent="0.35">
      <c r="A295" s="37"/>
      <c r="B295" s="81"/>
      <c r="C295" s="154"/>
      <c r="D295" s="57"/>
      <c r="E295" s="60"/>
      <c r="F295" s="60"/>
      <c r="G295" s="60"/>
    </row>
    <row r="296" spans="1:7" ht="17.45" customHeight="1" x14ac:dyDescent="0.35">
      <c r="A296" s="37"/>
      <c r="B296" s="57"/>
      <c r="C296" s="58"/>
      <c r="D296" s="57"/>
      <c r="E296" s="60"/>
      <c r="F296" s="60"/>
      <c r="G296" s="60"/>
    </row>
    <row r="297" spans="1:7" ht="17.45" customHeight="1" x14ac:dyDescent="0.35">
      <c r="A297" s="37"/>
      <c r="B297" s="57"/>
      <c r="C297" s="58"/>
      <c r="D297" s="57"/>
      <c r="E297" s="60"/>
      <c r="F297" s="60"/>
      <c r="G297" s="60"/>
    </row>
    <row r="298" spans="1:7" ht="17.45" customHeight="1" x14ac:dyDescent="0.35">
      <c r="A298" s="37"/>
      <c r="B298" s="57"/>
      <c r="C298" s="58"/>
      <c r="D298" s="57"/>
      <c r="E298" s="60"/>
      <c r="F298" s="60"/>
      <c r="G298" s="60"/>
    </row>
    <row r="299" spans="1:7" ht="17.45" customHeight="1" x14ac:dyDescent="0.35">
      <c r="A299" s="37"/>
      <c r="B299" s="81"/>
      <c r="C299" s="154"/>
      <c r="D299" s="57"/>
      <c r="E299" s="60"/>
      <c r="F299" s="60"/>
      <c r="G299" s="60"/>
    </row>
    <row r="300" spans="1:7" ht="17.45" customHeight="1" x14ac:dyDescent="0.35">
      <c r="A300" s="37"/>
      <c r="B300" s="57"/>
      <c r="C300" s="58"/>
      <c r="D300" s="57"/>
      <c r="E300" s="58"/>
      <c r="F300" s="61"/>
      <c r="G300" s="60"/>
    </row>
    <row r="301" spans="1:7" ht="17.45" customHeight="1" x14ac:dyDescent="0.35">
      <c r="A301" s="37"/>
      <c r="B301" s="60"/>
      <c r="C301" s="60"/>
      <c r="D301" s="59"/>
      <c r="E301" s="60"/>
      <c r="F301" s="60"/>
      <c r="G301" s="60"/>
    </row>
    <row r="302" spans="1:7" ht="17.45" customHeight="1" x14ac:dyDescent="0.35">
      <c r="A302" s="37"/>
      <c r="B302" s="60"/>
      <c r="C302" s="57"/>
      <c r="D302" s="59"/>
      <c r="E302" s="60"/>
      <c r="F302" s="60"/>
      <c r="G302" s="60"/>
    </row>
    <row r="303" spans="1:7" ht="17.45" customHeight="1" x14ac:dyDescent="0.35">
      <c r="A303" s="37"/>
      <c r="B303" s="35"/>
      <c r="C303" s="39"/>
      <c r="D303" s="59"/>
      <c r="E303" s="60"/>
      <c r="F303" s="60"/>
      <c r="G303" s="60"/>
    </row>
    <row r="304" spans="1:7" ht="17.45" customHeight="1" x14ac:dyDescent="0.35">
      <c r="A304" s="37"/>
      <c r="B304" s="34"/>
      <c r="C304" s="39"/>
      <c r="D304" s="59"/>
      <c r="E304" s="60"/>
      <c r="F304" s="60"/>
      <c r="G304" s="60"/>
    </row>
    <row r="305" spans="1:10" ht="17.45" customHeight="1" x14ac:dyDescent="0.35">
      <c r="A305" s="37"/>
      <c r="B305" s="34"/>
      <c r="C305" s="39"/>
      <c r="D305" s="59"/>
      <c r="E305" s="60"/>
      <c r="F305" s="60"/>
      <c r="G305" s="60"/>
    </row>
    <row r="306" spans="1:10" ht="17.45" customHeight="1" x14ac:dyDescent="0.35">
      <c r="A306" s="37"/>
      <c r="B306" s="42"/>
      <c r="C306" s="39"/>
      <c r="D306" s="59"/>
      <c r="E306" s="60"/>
      <c r="F306" s="60"/>
      <c r="G306" s="60"/>
    </row>
    <row r="307" spans="1:10" ht="17.45" customHeight="1" x14ac:dyDescent="0.35">
      <c r="A307" s="37"/>
      <c r="B307" s="59"/>
      <c r="C307" s="39"/>
      <c r="D307" s="59"/>
      <c r="E307" s="60"/>
      <c r="F307" s="60"/>
      <c r="G307" s="60"/>
    </row>
    <row r="308" spans="1:10" ht="17.45" customHeight="1" x14ac:dyDescent="0.35">
      <c r="A308" s="37"/>
      <c r="B308" s="42"/>
      <c r="C308" s="39"/>
      <c r="D308" s="59"/>
      <c r="E308" s="60"/>
      <c r="F308" s="60"/>
      <c r="G308" s="60"/>
    </row>
    <row r="309" spans="1:10" ht="17.45" customHeight="1" x14ac:dyDescent="0.35">
      <c r="A309" s="37"/>
      <c r="B309" s="59"/>
      <c r="C309" s="60"/>
      <c r="D309" s="59"/>
      <c r="E309" s="60"/>
      <c r="F309" s="60"/>
      <c r="G309" s="60"/>
    </row>
    <row r="310" spans="1:10" ht="17.45" customHeight="1" x14ac:dyDescent="0.35">
      <c r="A310" s="37"/>
      <c r="B310" s="59"/>
      <c r="C310" s="60"/>
      <c r="D310" s="59"/>
      <c r="E310" s="60"/>
      <c r="F310" s="60"/>
      <c r="G310" s="60"/>
    </row>
    <row r="311" spans="1:10" ht="17.45" customHeight="1" x14ac:dyDescent="0.35">
      <c r="A311" s="37"/>
      <c r="B311" s="59"/>
      <c r="C311" s="60"/>
      <c r="D311" s="59"/>
      <c r="E311" s="60"/>
      <c r="F311" s="60"/>
      <c r="G311" s="60"/>
    </row>
    <row r="312" spans="1:10" s="56" customFormat="1" ht="17.45" customHeight="1" x14ac:dyDescent="0.35">
      <c r="A312" s="37"/>
      <c r="B312" s="59"/>
      <c r="C312" s="60"/>
      <c r="D312" s="42"/>
      <c r="E312" s="39"/>
      <c r="F312" s="39"/>
      <c r="G312" s="39"/>
      <c r="H312" s="32"/>
      <c r="I312" s="32"/>
      <c r="J312" s="32"/>
    </row>
    <row r="313" spans="1:10" ht="17.45" customHeight="1" x14ac:dyDescent="0.35">
      <c r="A313" s="37"/>
      <c r="B313" s="35"/>
      <c r="C313" s="36"/>
      <c r="D313" s="42"/>
      <c r="E313" s="39"/>
      <c r="F313" s="51"/>
      <c r="G313" s="39"/>
    </row>
    <row r="314" spans="1:10" s="56" customFormat="1" ht="17.45" customHeight="1" x14ac:dyDescent="0.35">
      <c r="A314" s="37"/>
      <c r="B314" s="151"/>
      <c r="C314" s="148"/>
      <c r="D314" s="42"/>
      <c r="E314" s="39"/>
      <c r="F314" s="39"/>
      <c r="G314" s="39"/>
      <c r="H314" s="32"/>
      <c r="I314" s="32"/>
      <c r="J314" s="32"/>
    </row>
    <row r="315" spans="1:10" ht="17.45" customHeight="1" x14ac:dyDescent="0.35">
      <c r="A315" s="37"/>
      <c r="B315" s="34"/>
      <c r="C315" s="39"/>
      <c r="D315" s="42"/>
      <c r="E315" s="39"/>
      <c r="F315" s="39"/>
      <c r="G315" s="39"/>
    </row>
    <row r="316" spans="1:10" ht="17.45" customHeight="1" x14ac:dyDescent="0.35">
      <c r="A316" s="37"/>
      <c r="B316" s="59"/>
      <c r="C316" s="60"/>
      <c r="D316" s="42"/>
      <c r="E316" s="39"/>
      <c r="F316" s="39"/>
      <c r="G316" s="39"/>
    </row>
    <row r="317" spans="1:10" ht="17.45" customHeight="1" x14ac:dyDescent="0.35">
      <c r="A317" s="37"/>
      <c r="B317" s="35"/>
      <c r="C317" s="39"/>
      <c r="D317" s="42"/>
      <c r="E317" s="39"/>
      <c r="F317" s="39"/>
      <c r="G317" s="39"/>
    </row>
    <row r="318" spans="1:10" ht="17.45" customHeight="1" x14ac:dyDescent="0.35">
      <c r="A318" s="37"/>
      <c r="B318" s="37"/>
      <c r="C318" s="156"/>
      <c r="D318" s="42"/>
      <c r="E318" s="39"/>
      <c r="F318" s="39"/>
      <c r="G318" s="39"/>
    </row>
    <row r="319" spans="1:10" ht="17.45" customHeight="1" x14ac:dyDescent="0.35">
      <c r="A319" s="37"/>
      <c r="B319" s="37"/>
      <c r="C319" s="156"/>
      <c r="D319" s="42"/>
      <c r="E319" s="39"/>
      <c r="F319" s="39"/>
      <c r="G319" s="39"/>
    </row>
    <row r="320" spans="1:10" ht="17.45" customHeight="1" x14ac:dyDescent="0.35">
      <c r="A320" s="37"/>
      <c r="B320" s="37"/>
      <c r="C320" s="156"/>
      <c r="D320" s="42"/>
      <c r="E320" s="39"/>
      <c r="F320" s="39"/>
      <c r="G320" s="39"/>
    </row>
    <row r="321" spans="1:7" ht="17.45" customHeight="1" x14ac:dyDescent="0.35">
      <c r="A321" s="37"/>
      <c r="B321" s="37"/>
      <c r="C321" s="156"/>
      <c r="D321" s="42"/>
      <c r="E321" s="39"/>
      <c r="F321" s="39"/>
      <c r="G321" s="39"/>
    </row>
    <row r="322" spans="1:7" ht="17.45" customHeight="1" x14ac:dyDescent="0.35">
      <c r="A322" s="37"/>
      <c r="B322" s="42"/>
      <c r="C322" s="38"/>
      <c r="D322" s="42"/>
      <c r="E322" s="39"/>
      <c r="F322" s="39"/>
      <c r="G322" s="39"/>
    </row>
    <row r="323" spans="1:7" ht="17.45" customHeight="1" x14ac:dyDescent="0.35">
      <c r="A323" s="37">
        <v>30</v>
      </c>
      <c r="B323" s="42"/>
      <c r="C323" s="76"/>
      <c r="D323" s="42"/>
      <c r="E323" s="39"/>
      <c r="F323" s="39"/>
      <c r="G323" s="39"/>
    </row>
    <row r="324" spans="1:7" ht="17.45" customHeight="1" x14ac:dyDescent="0.35">
      <c r="A324" s="44"/>
      <c r="B324" s="33"/>
      <c r="C324" s="41"/>
      <c r="D324" s="33"/>
      <c r="E324" s="41"/>
      <c r="F324" s="41"/>
      <c r="G324" s="41"/>
    </row>
    <row r="325" spans="1:7" ht="17.45" customHeight="1" x14ac:dyDescent="0.35">
      <c r="A325" s="44"/>
      <c r="D325" s="33"/>
      <c r="E325" s="41"/>
      <c r="F325" s="41"/>
      <c r="G325" s="41"/>
    </row>
    <row r="326" spans="1:7" ht="17.45" customHeight="1" x14ac:dyDescent="0.35">
      <c r="A326" s="44"/>
      <c r="D326" s="33"/>
      <c r="E326" s="41"/>
      <c r="F326" s="41"/>
      <c r="G326" s="41"/>
    </row>
    <row r="327" spans="1:7" ht="17.45" customHeight="1" x14ac:dyDescent="0.35">
      <c r="A327" s="52"/>
      <c r="G327" s="157"/>
    </row>
  </sheetData>
  <sortState xmlns:xlrd2="http://schemas.microsoft.com/office/spreadsheetml/2017/richdata2" ref="B250:C264">
    <sortCondition ref="B251:B265"/>
  </sortState>
  <mergeCells count="28">
    <mergeCell ref="B289:G289"/>
    <mergeCell ref="B290:G290"/>
    <mergeCell ref="B291:G291"/>
    <mergeCell ref="B292:G292"/>
    <mergeCell ref="B195:G195"/>
    <mergeCell ref="B196:G196"/>
    <mergeCell ref="B241:G241"/>
    <mergeCell ref="B242:G242"/>
    <mergeCell ref="B243:G243"/>
    <mergeCell ref="B244:G244"/>
    <mergeCell ref="B194:G194"/>
    <mergeCell ref="B97:G97"/>
    <mergeCell ref="B98:G98"/>
    <mergeCell ref="B99:G99"/>
    <mergeCell ref="B100:G100"/>
    <mergeCell ref="B145:G145"/>
    <mergeCell ref="B146:G146"/>
    <mergeCell ref="B147:G147"/>
    <mergeCell ref="B148:G148"/>
    <mergeCell ref="B193:G193"/>
    <mergeCell ref="B52:G52"/>
    <mergeCell ref="B51:G51"/>
    <mergeCell ref="B50:G50"/>
    <mergeCell ref="B1:G1"/>
    <mergeCell ref="B2:G2"/>
    <mergeCell ref="B3:G3"/>
    <mergeCell ref="B4:G4"/>
    <mergeCell ref="B49:G49"/>
  </mergeCells>
  <printOptions horizontalCentered="1"/>
  <pageMargins left="0.59055118110236227" right="0.39370078740157483" top="0.31496062992125984" bottom="0.11811023622047245" header="0.11811023622047245" footer="0.11811023622047245"/>
  <pageSetup paperSize="9" orientation="portrait" r:id="rId1"/>
  <headerFooter>
    <oddHeader>&amp;L  &amp;G</oddHeader>
    <oddFooter>&amp;L&amp;8งานทะเบียนและวัดผล&amp;R&amp;8ข้อมูล ณ วันที่ 13 พฤษภาคม 2569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56"/>
  <sheetViews>
    <sheetView tabSelected="1" topLeftCell="A10" zoomScaleNormal="100" workbookViewId="0">
      <selection activeCell="T48" sqref="T48"/>
    </sheetView>
  </sheetViews>
  <sheetFormatPr defaultColWidth="9.140625" defaultRowHeight="12.75" x14ac:dyDescent="0.2"/>
  <cols>
    <col min="1" max="1" width="5.7109375" style="1" customWidth="1"/>
    <col min="2" max="2" width="8.7109375" style="1" customWidth="1"/>
    <col min="3" max="5" width="5.7109375" style="5" customWidth="1"/>
    <col min="6" max="7" width="5.7109375" style="1" customWidth="1"/>
    <col min="8" max="8" width="16" style="1" bestFit="1" customWidth="1"/>
    <col min="9" max="9" width="8.7109375" style="1" customWidth="1"/>
    <col min="10" max="12" width="5.7109375" style="5" customWidth="1"/>
    <col min="13" max="58" width="5.7109375" style="1" customWidth="1"/>
    <col min="59" max="16384" width="9.140625" style="1"/>
  </cols>
  <sheetData>
    <row r="1" spans="1:18" x14ac:dyDescent="0.2">
      <c r="B1" s="206" t="s">
        <v>116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"/>
    </row>
    <row r="2" spans="1:18" ht="14.25" x14ac:dyDescent="0.2">
      <c r="B2" s="206" t="s">
        <v>1079</v>
      </c>
      <c r="C2" s="206"/>
      <c r="D2" s="206"/>
      <c r="E2" s="206"/>
      <c r="F2" s="206"/>
      <c r="G2" s="206"/>
      <c r="H2" s="206"/>
      <c r="I2" s="2"/>
      <c r="J2" s="198" t="s">
        <v>1505</v>
      </c>
      <c r="K2" s="9"/>
      <c r="L2" s="9"/>
      <c r="M2" s="9"/>
      <c r="N2" s="9"/>
      <c r="O2" s="9"/>
    </row>
    <row r="3" spans="1:18" x14ac:dyDescent="0.2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9"/>
    </row>
    <row r="4" spans="1:18" x14ac:dyDescent="0.2">
      <c r="B4" s="2" t="s">
        <v>117</v>
      </c>
      <c r="H4" s="5"/>
      <c r="I4" s="2" t="s">
        <v>120</v>
      </c>
    </row>
    <row r="5" spans="1:18" x14ac:dyDescent="0.2">
      <c r="B5" s="7" t="s">
        <v>83</v>
      </c>
      <c r="C5" s="7" t="s">
        <v>72</v>
      </c>
      <c r="D5" s="7" t="s">
        <v>73</v>
      </c>
      <c r="E5" s="7" t="s">
        <v>36</v>
      </c>
      <c r="H5" s="5"/>
      <c r="I5" s="7" t="s">
        <v>83</v>
      </c>
      <c r="J5" s="7" t="s">
        <v>72</v>
      </c>
      <c r="K5" s="7" t="s">
        <v>73</v>
      </c>
      <c r="L5" s="7" t="s">
        <v>36</v>
      </c>
    </row>
    <row r="6" spans="1:18" x14ac:dyDescent="0.2">
      <c r="B6" s="24" t="s">
        <v>74</v>
      </c>
      <c r="C6" s="3" cm="1">
        <f t="array" ref="C6">SUM(COUNTIF(ม.1!$C$6:$C$45,{"นาย","เด็กชาย"}&amp;"*"))</f>
        <v>13</v>
      </c>
      <c r="D6" s="3" cm="1">
        <f t="array" ref="D6">SUM(COUNTIF(ม.1!$C$6:$C$45,{"นางสาว","เด็กหญิง"}&amp;"*"))</f>
        <v>21</v>
      </c>
      <c r="E6" s="3">
        <f t="shared" ref="E6:E15" si="0">C6+D6</f>
        <v>34</v>
      </c>
      <c r="H6" s="18" t="s">
        <v>115</v>
      </c>
      <c r="I6" s="24" t="s">
        <v>93</v>
      </c>
      <c r="J6" s="8" cm="1">
        <f t="array" ref="J6">SUM(COUNTIF(ม.4!$C$6:$C$48,{"นาย","เด็กชาย"}&amp;"*"))</f>
        <v>10</v>
      </c>
      <c r="K6" s="8" cm="1">
        <f t="array" ref="K6">SUM(COUNTIF(ม.4!$C$6:$C$48,{"นางสาว","เด็กหญิง"}&amp;"*"))</f>
        <v>27</v>
      </c>
      <c r="L6" s="8">
        <f t="shared" ref="L6:L13" si="1">J6+K6</f>
        <v>37</v>
      </c>
      <c r="O6" s="191"/>
      <c r="P6" s="191"/>
      <c r="Q6" s="191"/>
      <c r="R6" s="191"/>
    </row>
    <row r="7" spans="1:18" x14ac:dyDescent="0.2">
      <c r="B7" s="24" t="s">
        <v>75</v>
      </c>
      <c r="C7" s="3" cm="1">
        <f t="array" ref="C7">SUM(COUNTIF(ม.1!$C$51:$C$90,{"นาย","เด็กชาย"}&amp;"*"))</f>
        <v>14</v>
      </c>
      <c r="D7" s="3" cm="1">
        <f t="array" ref="D7">SUM(COUNTIF(ม.1!$C$51:$C$90,{"นางสาว","เด็กหญิง"}&amp;"*"))</f>
        <v>19</v>
      </c>
      <c r="E7" s="3">
        <f t="shared" si="0"/>
        <v>33</v>
      </c>
      <c r="H7" s="18" t="s">
        <v>115</v>
      </c>
      <c r="I7" s="24" t="s">
        <v>94</v>
      </c>
      <c r="J7" s="8" cm="1">
        <f t="array" ref="J7">SUM(COUNTIF(ม.4!$C$54:$C$96,{"นาย","เด็กชาย"}&amp;"*"))</f>
        <v>9</v>
      </c>
      <c r="K7" s="8" cm="1">
        <f t="array" ref="K7">SUM(COUNTIF(ม.4!$C$54:$C$96,{"นางสาว","เด็กหญิง"}&amp;"*"))</f>
        <v>19</v>
      </c>
      <c r="L7" s="8">
        <f t="shared" si="1"/>
        <v>28</v>
      </c>
      <c r="O7" s="191"/>
      <c r="P7" s="191"/>
      <c r="Q7" s="191"/>
      <c r="R7" s="191"/>
    </row>
    <row r="8" spans="1:18" x14ac:dyDescent="0.2">
      <c r="B8" s="24" t="s">
        <v>76</v>
      </c>
      <c r="C8" s="3" cm="1">
        <f t="array" ref="C8">SUM(COUNTIF(ม.1!$C$96:$C$135,{"นาย","เด็กชาย"}&amp;"*"))</f>
        <v>14</v>
      </c>
      <c r="D8" s="3" cm="1">
        <f t="array" ref="D8">SUM(COUNTIF(ม.1!$C$96:$C$135,{"นางสาว","เด็กหญิง"}&amp;"*"))</f>
        <v>19</v>
      </c>
      <c r="E8" s="3">
        <f t="shared" si="0"/>
        <v>33</v>
      </c>
      <c r="H8" s="18" t="s">
        <v>115</v>
      </c>
      <c r="I8" s="24" t="s">
        <v>95</v>
      </c>
      <c r="J8" s="8" cm="1">
        <f t="array" ref="J8">SUM(COUNTIF(ม.4!$C$102:$C$144,{"นาย","เด็กชาย"}&amp;"*"))</f>
        <v>8</v>
      </c>
      <c r="K8" s="8" cm="1">
        <f t="array" ref="K8">SUM(COUNTIF(ม.4!$C$102:$C$144,{"นางสาว","เด็กหญิง"}&amp;"*"))</f>
        <v>19</v>
      </c>
      <c r="L8" s="8">
        <f t="shared" si="1"/>
        <v>27</v>
      </c>
      <c r="O8" s="191"/>
      <c r="P8" s="191"/>
      <c r="Q8" s="191"/>
      <c r="R8" s="191"/>
    </row>
    <row r="9" spans="1:18" x14ac:dyDescent="0.2">
      <c r="B9" s="24" t="s">
        <v>77</v>
      </c>
      <c r="C9" s="3" cm="1">
        <f t="array" ref="C9">SUM(COUNTIF(ม.1!$C$141:$C$180,{"นาย","เด็กชาย"}&amp;"*"))</f>
        <v>19</v>
      </c>
      <c r="D9" s="3" cm="1">
        <f t="array" ref="D9">SUM(COUNTIF(ม.1!$C$141:$C$180,{"นางสาว","เด็กหญิง"}&amp;"*"))</f>
        <v>12</v>
      </c>
      <c r="E9" s="3">
        <f t="shared" si="0"/>
        <v>31</v>
      </c>
      <c r="H9" s="18" t="s">
        <v>1475</v>
      </c>
      <c r="I9" s="24" t="s">
        <v>96</v>
      </c>
      <c r="J9" s="8" cm="1">
        <f t="array" ref="J9">SUM(COUNTIF(ม.4!$C$150:$C$192,{"นาย","เด็กชาย"}&amp;"*"))</f>
        <v>23</v>
      </c>
      <c r="K9" s="8" cm="1">
        <f t="array" ref="K9">SUM(COUNTIF(ม.4!$C$150:$C$192,{"นางสาว","เด็กหญิง"}&amp;"*"))</f>
        <v>5</v>
      </c>
      <c r="L9" s="8">
        <f t="shared" si="1"/>
        <v>28</v>
      </c>
      <c r="O9" s="191"/>
      <c r="P9" s="191"/>
      <c r="Q9" s="191"/>
      <c r="R9" s="191"/>
    </row>
    <row r="10" spans="1:18" x14ac:dyDescent="0.2">
      <c r="B10" s="24" t="s">
        <v>78</v>
      </c>
      <c r="C10" s="3" cm="1">
        <f t="array" ref="C10">SUM(COUNTIF(ม.1!$C$186:$C$225,{"นาย","เด็กชาย"}&amp;"*"))</f>
        <v>20</v>
      </c>
      <c r="D10" s="3" cm="1">
        <f t="array" ref="D10">SUM(COUNTIF(ม.1!$C$186:$C$225,{"นางสาว","เด็กหญิง"}&amp;"*"))</f>
        <v>11</v>
      </c>
      <c r="E10" s="3">
        <f t="shared" si="0"/>
        <v>31</v>
      </c>
      <c r="H10" s="18" t="s">
        <v>857</v>
      </c>
      <c r="I10" s="24" t="s">
        <v>97</v>
      </c>
      <c r="J10" s="8" cm="1">
        <f t="array" ref="J10">SUM(COUNTIF(ม.4!$C$198:$C$240,{"นาย","เด็กชาย"}&amp;"*"))</f>
        <v>5</v>
      </c>
      <c r="K10" s="8" cm="1">
        <f t="array" ref="K10">SUM(COUNTIF(ม.4!$C$198:$C$240,{"นางสาว","เด็กหญิง"}&amp;"*"))</f>
        <v>21</v>
      </c>
      <c r="L10" s="8">
        <f t="shared" si="1"/>
        <v>26</v>
      </c>
      <c r="O10" s="191"/>
      <c r="P10" s="191"/>
      <c r="Q10" s="191"/>
      <c r="R10" s="191"/>
    </row>
    <row r="11" spans="1:18" x14ac:dyDescent="0.2">
      <c r="B11" s="24" t="s">
        <v>79</v>
      </c>
      <c r="C11" s="3" cm="1">
        <f t="array" ref="C11">SUM(COUNTIF(ม.1!$C$231:$C$270,{"นาย","เด็กชาย"}&amp;"*"))</f>
        <v>20</v>
      </c>
      <c r="D11" s="3" cm="1">
        <f t="array" ref="D11">SUM(COUNTIF(ม.1!$C$231:$C$270,{"นางสาว","เด็กหญิง"}&amp;"*"))</f>
        <v>10</v>
      </c>
      <c r="E11" s="3">
        <f t="shared" si="0"/>
        <v>30</v>
      </c>
      <c r="H11" s="18"/>
      <c r="I11" s="24"/>
      <c r="J11" s="8"/>
      <c r="K11" s="8"/>
      <c r="L11" s="8"/>
      <c r="O11" s="191"/>
      <c r="P11" s="191"/>
      <c r="Q11" s="191"/>
      <c r="R11" s="191"/>
    </row>
    <row r="12" spans="1:18" x14ac:dyDescent="0.2">
      <c r="B12" s="24" t="s">
        <v>80</v>
      </c>
      <c r="C12" s="3" cm="1">
        <f t="array" ref="C12">SUM(COUNTIF(ม.1!$C$276:$C$315,{"นาย","เด็กชาย"}&amp;"*"))</f>
        <v>18</v>
      </c>
      <c r="D12" s="3" cm="1">
        <f t="array" ref="D12">SUM(COUNTIF(ม.1!$C$276:$C$315,{"นางสาว","เด็กหญิง"}&amp;"*"))</f>
        <v>12</v>
      </c>
      <c r="E12" s="3">
        <f t="shared" si="0"/>
        <v>30</v>
      </c>
      <c r="H12" s="18"/>
      <c r="I12" s="24"/>
      <c r="J12" s="8"/>
      <c r="K12" s="8"/>
      <c r="L12" s="8"/>
      <c r="O12" s="191"/>
      <c r="P12" s="191"/>
      <c r="Q12" s="191"/>
      <c r="R12" s="191"/>
    </row>
    <row r="13" spans="1:18" x14ac:dyDescent="0.2">
      <c r="B13" s="24" t="s">
        <v>81</v>
      </c>
      <c r="C13" s="3" cm="1">
        <f t="array" ref="C13">SUM(COUNTIF(ม.1!$C$321:$C$360,{"นาย","เด็กชาย"}&amp;"*"))</f>
        <v>19</v>
      </c>
      <c r="D13" s="3" cm="1">
        <f t="array" ref="D13">SUM(COUNTIF(ม.1!$C$321:$C$360,{"นางสาว","เด็กหญิง"}&amp;"*"))</f>
        <v>11</v>
      </c>
      <c r="E13" s="3">
        <f t="shared" si="0"/>
        <v>30</v>
      </c>
      <c r="H13" s="5"/>
      <c r="I13" s="17" t="s">
        <v>112</v>
      </c>
      <c r="J13" s="17">
        <f>SUM(J6:J12)</f>
        <v>55</v>
      </c>
      <c r="K13" s="17">
        <f>SUM(K6:K12)</f>
        <v>91</v>
      </c>
      <c r="L13" s="17">
        <f t="shared" si="1"/>
        <v>146</v>
      </c>
      <c r="O13" s="189"/>
      <c r="P13" s="189"/>
      <c r="Q13" s="189"/>
      <c r="R13" s="189"/>
    </row>
    <row r="14" spans="1:18" x14ac:dyDescent="0.2">
      <c r="B14" s="24" t="s">
        <v>82</v>
      </c>
      <c r="C14" s="3" cm="1">
        <f t="array" ref="C14">SUM(COUNTIF(ม.1!$C$366:$C$405,{"นาย","เด็กชาย"}&amp;"*"))</f>
        <v>20</v>
      </c>
      <c r="D14" s="3" cm="1">
        <f t="array" ref="D14">SUM(COUNTIF(ม.1!$C$366:$C$405,{"นางสาว","เด็กหญิง"}&amp;"*"))</f>
        <v>11</v>
      </c>
      <c r="E14" s="3">
        <f t="shared" si="0"/>
        <v>31</v>
      </c>
    </row>
    <row r="15" spans="1:18" x14ac:dyDescent="0.2">
      <c r="B15" s="4" t="s">
        <v>109</v>
      </c>
      <c r="C15" s="4">
        <f>SUM(C6:C14)</f>
        <v>157</v>
      </c>
      <c r="D15" s="4">
        <f>SUM(D6:D14)</f>
        <v>126</v>
      </c>
      <c r="E15" s="4">
        <f t="shared" si="0"/>
        <v>283</v>
      </c>
    </row>
    <row r="16" spans="1:18" x14ac:dyDescent="0.2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9"/>
    </row>
    <row r="17" spans="2:13" x14ac:dyDescent="0.2">
      <c r="B17" s="2" t="s">
        <v>118</v>
      </c>
    </row>
    <row r="18" spans="2:13" x14ac:dyDescent="0.2">
      <c r="B18" s="6" t="s">
        <v>83</v>
      </c>
      <c r="C18" s="6" t="s">
        <v>72</v>
      </c>
      <c r="D18" s="6" t="s">
        <v>73</v>
      </c>
      <c r="E18" s="6" t="s">
        <v>36</v>
      </c>
      <c r="I18" s="2" t="s">
        <v>121</v>
      </c>
      <c r="J18" s="6"/>
      <c r="K18" s="6"/>
      <c r="L18" s="6"/>
    </row>
    <row r="19" spans="2:13" x14ac:dyDescent="0.2">
      <c r="B19" s="3" t="s">
        <v>84</v>
      </c>
      <c r="C19" s="8" cm="1">
        <f t="array" ref="C19">SUM(COUNTIF(ม.2!$C$6:$C$45,{"นาย","เด็กชาย"}&amp;"*"))</f>
        <v>16</v>
      </c>
      <c r="D19" s="8" cm="1">
        <f t="array" ref="D19">SUM(COUNTIF(ม.2!$C$6:$C$45,{"นางสาว","เด็กหญิง"}&amp;"*"))</f>
        <v>16</v>
      </c>
      <c r="E19" s="8">
        <f>C19+D19</f>
        <v>32</v>
      </c>
      <c r="I19" s="22" t="s">
        <v>83</v>
      </c>
      <c r="J19" s="22" t="s">
        <v>72</v>
      </c>
      <c r="K19" s="22" t="s">
        <v>73</v>
      </c>
      <c r="L19" s="22" t="s">
        <v>36</v>
      </c>
    </row>
    <row r="20" spans="2:13" x14ac:dyDescent="0.2">
      <c r="B20" s="3" t="s">
        <v>85</v>
      </c>
      <c r="C20" s="8" cm="1">
        <f t="array" ref="C20">SUM(COUNTIF(ม.2!$C$51:$C$90,{"นาย","เด็กชาย"}&amp;"*"))</f>
        <v>16</v>
      </c>
      <c r="D20" s="8" cm="1">
        <f t="array" ref="D20">SUM(COUNTIF(ม.2!$C$51:$C$90,{"นางสาว","เด็กหญิง"}&amp;"*"))</f>
        <v>15</v>
      </c>
      <c r="E20" s="8">
        <f t="shared" ref="E20:E28" si="2">C20+D20</f>
        <v>31</v>
      </c>
      <c r="H20" s="18" t="s">
        <v>115</v>
      </c>
      <c r="I20" s="24" t="s">
        <v>99</v>
      </c>
      <c r="J20" s="8">
        <f>SUM(COUNTIF(ม.5!$C$6:$C$49,{"นาย","เด็กชาย"}&amp;"*"))</f>
        <v>10</v>
      </c>
      <c r="K20" s="8">
        <f>SUM(COUNTIF(ม.5!$C$6:$C$49,{"นางสาว","เด็กหญิง"}&amp;"*"))</f>
        <v>18</v>
      </c>
      <c r="L20" s="8">
        <f>J20+K20</f>
        <v>28</v>
      </c>
    </row>
    <row r="21" spans="2:13" x14ac:dyDescent="0.2">
      <c r="B21" s="3" t="s">
        <v>86</v>
      </c>
      <c r="C21" s="8" cm="1">
        <f t="array" ref="C21">SUM(COUNTIF(ม.2!$C$96:$C$135,{"นาย","เด็กชาย"}&amp;"*"))</f>
        <v>14</v>
      </c>
      <c r="D21" s="8" cm="1">
        <f t="array" ref="D21">SUM(COUNTIF(ม.2!$C$96:$C$135,{"นางสาว","เด็กหญิง"}&amp;"*"))</f>
        <v>16</v>
      </c>
      <c r="E21" s="8">
        <f t="shared" si="2"/>
        <v>30</v>
      </c>
      <c r="H21" s="18" t="s">
        <v>115</v>
      </c>
      <c r="I21" s="24" t="s">
        <v>100</v>
      </c>
      <c r="J21" s="8" cm="1">
        <f t="array" ref="J21">SUM(COUNTIF(ม.5!$C$55:$C$98,{"นาย","เด็กชาย"}&amp;"*"))</f>
        <v>16</v>
      </c>
      <c r="K21" s="8" cm="1">
        <f t="array" ref="K21">SUM(COUNTIF(ม.5!$C$55:$C$98,{"นางสาว","เด็กหญิง"}&amp;"*"))</f>
        <v>13</v>
      </c>
      <c r="L21" s="8">
        <f t="shared" ref="L21:L24" si="3">J21+K21</f>
        <v>29</v>
      </c>
    </row>
    <row r="22" spans="2:13" x14ac:dyDescent="0.2">
      <c r="B22" s="3" t="s">
        <v>87</v>
      </c>
      <c r="C22" s="8">
        <f>SUM(COUNTIF(ม.2!$C$141:$C$173,{"นาย","เด็กชาย"}&amp;"*"))</f>
        <v>17</v>
      </c>
      <c r="D22" s="8">
        <f>SUM(COUNTIF(ม.2!$C$141:$C$173,{"นางสาว","เด็กหญิง"}&amp;"*"))</f>
        <v>14</v>
      </c>
      <c r="E22" s="8">
        <f t="shared" si="2"/>
        <v>31</v>
      </c>
      <c r="H22" s="18" t="s">
        <v>115</v>
      </c>
      <c r="I22" s="24" t="s">
        <v>101</v>
      </c>
      <c r="J22" s="8" cm="1">
        <f t="array" ref="J22">SUM(COUNTIF(ม.5!$C$104:$C$147,{"นาย","เด็กชาย"}&amp;"*"))</f>
        <v>12</v>
      </c>
      <c r="K22" s="8" cm="1">
        <f t="array" ref="K22">SUM(COUNTIF(ม.5!$C$104:$C$147,{"นางสาว","เด็กหญิง"}&amp;"*"))</f>
        <v>17</v>
      </c>
      <c r="L22" s="8">
        <f t="shared" si="3"/>
        <v>29</v>
      </c>
    </row>
    <row r="23" spans="2:13" x14ac:dyDescent="0.2">
      <c r="B23" s="3" t="s">
        <v>88</v>
      </c>
      <c r="C23" s="8" cm="1">
        <f t="array" ref="C23">SUM(COUNTIF(ม.2!$C$186:$C$225,{"นาย","เด็กชาย"}&amp;"*"))</f>
        <v>21</v>
      </c>
      <c r="D23" s="8" cm="1">
        <f t="array" ref="D23">SUM(COUNTIF(ม.2!$C$186:$C$225,{"นางสาว","เด็กหญิง"}&amp;"*"))</f>
        <v>14</v>
      </c>
      <c r="E23" s="8">
        <f t="shared" si="2"/>
        <v>35</v>
      </c>
      <c r="H23" s="18" t="s">
        <v>1069</v>
      </c>
      <c r="I23" s="24" t="s">
        <v>102</v>
      </c>
      <c r="J23" s="8" cm="1">
        <f t="array" ref="J23">SUM(COUNTIF(ม.5!$C$153:$C$196,{"นาย","เด็กชาย"}&amp;"*"))</f>
        <v>13</v>
      </c>
      <c r="K23" s="8" cm="1">
        <f t="array" ref="K23">SUM(COUNTIF(ม.5!$C$153:$C$196,{"นางสาว","เด็กหญิง"}&amp;"*"))</f>
        <v>6</v>
      </c>
      <c r="L23" s="8">
        <f t="shared" si="3"/>
        <v>19</v>
      </c>
    </row>
    <row r="24" spans="2:13" x14ac:dyDescent="0.2">
      <c r="B24" s="3" t="s">
        <v>89</v>
      </c>
      <c r="C24" s="8" cm="1">
        <f t="array" ref="C24">SUM(COUNTIF(ม.2!$C$231:$C$270,{"นาย","เด็กชาย"}&amp;"*"))</f>
        <v>18</v>
      </c>
      <c r="D24" s="8" cm="1">
        <f t="array" ref="D24">SUM(COUNTIF(ม.2!$C$231:$C$270,{"นางสาว","เด็กหญิง"}&amp;"*"))</f>
        <v>14</v>
      </c>
      <c r="E24" s="8">
        <f t="shared" si="2"/>
        <v>32</v>
      </c>
      <c r="H24" s="18" t="s">
        <v>857</v>
      </c>
      <c r="I24" s="24" t="s">
        <v>103</v>
      </c>
      <c r="J24" s="8">
        <f>SUM(COUNTIF(ม.5!$C$202:$C$246,{"นาย","เด็กชาย"}&amp;"*"))</f>
        <v>14</v>
      </c>
      <c r="K24" s="8">
        <f>SUM(COUNTIF(ม.5!$C$202:$C$246,{"นางสาว","เด็กหญิง"}&amp;"*"))</f>
        <v>13</v>
      </c>
      <c r="L24" s="8">
        <f t="shared" si="3"/>
        <v>27</v>
      </c>
    </row>
    <row r="25" spans="2:13" x14ac:dyDescent="0.2">
      <c r="B25" s="3" t="s">
        <v>90</v>
      </c>
      <c r="C25" s="8" cm="1">
        <f t="array" ref="C25">SUM(COUNTIF(ม.2!$C$276:$C$315,{"นาย","เด็กชาย"}&amp;"*"))</f>
        <v>16</v>
      </c>
      <c r="D25" s="8" cm="1">
        <f t="array" ref="D25">SUM(COUNTIF(ม.2!$C$276:$C$315,{"นางสาว","เด็กหญิง"}&amp;"*"))</f>
        <v>14</v>
      </c>
      <c r="E25" s="8">
        <f t="shared" si="2"/>
        <v>30</v>
      </c>
      <c r="H25" s="18"/>
      <c r="I25" s="8"/>
      <c r="J25" s="8"/>
      <c r="K25" s="8"/>
      <c r="L25" s="8"/>
    </row>
    <row r="26" spans="2:13" x14ac:dyDescent="0.2">
      <c r="B26" s="3" t="s">
        <v>91</v>
      </c>
      <c r="C26" s="8" cm="1">
        <f t="array" ref="C26">SUM(COUNTIF(ม.2!$C$321:$C$360,{"นาย","เด็กชาย"}&amp;"*"))</f>
        <v>13</v>
      </c>
      <c r="D26" s="8" cm="1">
        <f t="array" ref="D26">SUM(COUNTIF(ม.2!$C$321:$C$360,{"นางสาว","เด็กหญิง"}&amp;"*"))</f>
        <v>15</v>
      </c>
      <c r="E26" s="8">
        <f t="shared" si="2"/>
        <v>28</v>
      </c>
      <c r="H26" s="18"/>
      <c r="I26" s="8"/>
      <c r="J26" s="8"/>
      <c r="K26" s="8"/>
      <c r="L26" s="8"/>
    </row>
    <row r="27" spans="2:13" x14ac:dyDescent="0.2">
      <c r="B27" s="3" t="s">
        <v>92</v>
      </c>
      <c r="C27" s="8" cm="1">
        <f t="array" ref="C27">SUM(COUNTIF(ม.2!$C$366:$C$405,{"นาย","เด็กชาย"}&amp;"*"))</f>
        <v>15</v>
      </c>
      <c r="D27" s="8" cm="1">
        <f t="array" ref="D27">SUM(COUNTIF(ม.2!$C$366:$C$405,{"นางสาว","เด็กหญิง"}&amp;"*"))</f>
        <v>17</v>
      </c>
      <c r="E27" s="8">
        <f t="shared" si="2"/>
        <v>32</v>
      </c>
      <c r="H27" s="5"/>
      <c r="I27" s="17" t="s">
        <v>113</v>
      </c>
      <c r="J27" s="17">
        <f>SUM(J20:J26)</f>
        <v>65</v>
      </c>
      <c r="K27" s="17">
        <f>SUM(K20:K26)</f>
        <v>67</v>
      </c>
      <c r="L27" s="17">
        <f>J27+K27</f>
        <v>132</v>
      </c>
    </row>
    <row r="28" spans="2:13" x14ac:dyDescent="0.2">
      <c r="B28" s="13" t="s">
        <v>110</v>
      </c>
      <c r="C28" s="13">
        <f>SUM(C19:C27)</f>
        <v>146</v>
      </c>
      <c r="D28" s="13">
        <f>SUM(D19:D27)</f>
        <v>135</v>
      </c>
      <c r="E28" s="13">
        <f t="shared" si="2"/>
        <v>281</v>
      </c>
      <c r="M28" s="5"/>
    </row>
    <row r="29" spans="2:13" x14ac:dyDescent="0.2">
      <c r="B29" s="6"/>
      <c r="C29" s="6"/>
      <c r="D29" s="6"/>
      <c r="E29" s="6"/>
    </row>
    <row r="31" spans="2:13" x14ac:dyDescent="0.2">
      <c r="B31" s="2" t="s">
        <v>119</v>
      </c>
      <c r="H31" s="5"/>
      <c r="I31" s="2" t="s">
        <v>122</v>
      </c>
    </row>
    <row r="32" spans="2:13" x14ac:dyDescent="0.2">
      <c r="B32" s="7" t="s">
        <v>83</v>
      </c>
      <c r="C32" s="7" t="s">
        <v>72</v>
      </c>
      <c r="D32" s="7" t="s">
        <v>73</v>
      </c>
      <c r="E32" s="7" t="s">
        <v>36</v>
      </c>
      <c r="H32" s="18"/>
      <c r="I32" s="7" t="s">
        <v>83</v>
      </c>
      <c r="J32" s="7" t="s">
        <v>72</v>
      </c>
      <c r="K32" s="7" t="s">
        <v>73</v>
      </c>
      <c r="L32" s="7" t="s">
        <v>36</v>
      </c>
    </row>
    <row r="33" spans="2:12" x14ac:dyDescent="0.2">
      <c r="B33" s="23" t="s">
        <v>138</v>
      </c>
      <c r="C33" s="3" cm="1">
        <f t="array" ref="C33">SUM(COUNTIF(ม.3!$C$6:$C$46,{"นาย","เด็กชาย"}&amp;"*"))</f>
        <v>11</v>
      </c>
      <c r="D33" s="3" cm="1">
        <f t="array" ref="D33">SUM(COUNTIF(ม.3!$C$6:$C$46,{"นางสาว","เด็กหญิง"}&amp;"*"))</f>
        <v>21</v>
      </c>
      <c r="E33" s="3">
        <f>C33+D33</f>
        <v>32</v>
      </c>
      <c r="H33" s="18" t="s">
        <v>115</v>
      </c>
      <c r="I33" s="23" t="s">
        <v>98</v>
      </c>
      <c r="J33" s="8" cm="1">
        <f t="array" ref="J33">SUM(COUNTIF(ม.6!$C$6:$C$48,{"นาย","เด็กชาย"}&amp;"*"))</f>
        <v>13</v>
      </c>
      <c r="K33" s="8" cm="1">
        <f t="array" ref="K33">SUM(COUNTIF(ม.6!$C$6:$C$48,{"นางสาว","เด็กหญิง"}&amp;"*"))</f>
        <v>17</v>
      </c>
      <c r="L33" s="8">
        <f>J33+K33</f>
        <v>30</v>
      </c>
    </row>
    <row r="34" spans="2:12" x14ac:dyDescent="0.2">
      <c r="B34" s="23" t="s">
        <v>139</v>
      </c>
      <c r="C34" s="3" cm="1">
        <f t="array" ref="C34">SUM(COUNTIF(ม.3!$C$52:$C$92,{"นาย","เด็กชาย"}&amp;"*"))</f>
        <v>12</v>
      </c>
      <c r="D34" s="3" cm="1">
        <f t="array" ref="D34">SUM(COUNTIF(ม.3!$C$52:$C$92,{"นางสาว","เด็กหญิง"}&amp;"*"))</f>
        <v>20</v>
      </c>
      <c r="E34" s="3">
        <f t="shared" ref="E34:E43" si="4">C34+D34</f>
        <v>32</v>
      </c>
      <c r="H34" s="18" t="s">
        <v>115</v>
      </c>
      <c r="I34" s="23" t="s">
        <v>104</v>
      </c>
      <c r="J34" s="8" cm="1">
        <f t="array" ref="J34">SUM(COUNTIF(ม.6!$C$54:$C$96,{"นาย","เด็กชาย"}&amp;"*"))</f>
        <v>11</v>
      </c>
      <c r="K34" s="8" cm="1">
        <f t="array" ref="K34">SUM(COUNTIF(ม.6!$C$54:$C$96,{"นางสาว","เด็กหญิง"}&amp;"*"))</f>
        <v>14</v>
      </c>
      <c r="L34" s="8">
        <f t="shared" ref="L34:L38" si="5">J34+K34</f>
        <v>25</v>
      </c>
    </row>
    <row r="35" spans="2:12" x14ac:dyDescent="0.2">
      <c r="B35" s="23" t="s">
        <v>140</v>
      </c>
      <c r="C35" s="3" cm="1">
        <f t="array" ref="C35">SUM(COUNTIF(ม.3!$C$98:$C$140,{"นาย","เด็กชาย"}&amp;"*"))</f>
        <v>15</v>
      </c>
      <c r="D35" s="3" cm="1">
        <f t="array" ref="D35">SUM(COUNTIF(ม.3!$C$98:$C$140,{"นางสาว","เด็กหญิง"}&amp;"*"))</f>
        <v>16</v>
      </c>
      <c r="E35" s="3">
        <f t="shared" si="4"/>
        <v>31</v>
      </c>
      <c r="H35" s="18" t="s">
        <v>115</v>
      </c>
      <c r="I35" s="23" t="s">
        <v>105</v>
      </c>
      <c r="J35" s="8">
        <f>SUM(COUNTIF(ม.6!$C$102:$C$144,{"นาย","เด็กชาย"}&amp;"*"))</f>
        <v>12</v>
      </c>
      <c r="K35" s="8">
        <f>SUM(COUNTIF(ม.6!$C$102:$C$144,{"นางสาว","เด็กหญิง"}&amp;"*"))</f>
        <v>16</v>
      </c>
      <c r="L35" s="8">
        <f t="shared" si="5"/>
        <v>28</v>
      </c>
    </row>
    <row r="36" spans="2:12" x14ac:dyDescent="0.2">
      <c r="B36" s="23" t="s">
        <v>141</v>
      </c>
      <c r="C36" s="3" cm="1">
        <f t="array" ref="C36">SUM(COUNTIF(ม.3!$C$146:$C$186,{"นาย","เด็กชาย"}&amp;"*"))</f>
        <v>17</v>
      </c>
      <c r="D36" s="3" cm="1">
        <f t="array" ref="D36">SUM(COUNTIF(ม.3!$C$146:$C$186,{"นางสาว","เด็กหญิง"}&amp;"*"))</f>
        <v>11</v>
      </c>
      <c r="E36" s="3">
        <f t="shared" si="4"/>
        <v>28</v>
      </c>
      <c r="H36" s="18" t="s">
        <v>532</v>
      </c>
      <c r="I36" s="23" t="s">
        <v>106</v>
      </c>
      <c r="J36" s="8" cm="1">
        <f t="array" ref="J36">SUM(COUNTIF(ม.6!$C$150:$C$192,{"นาย","เด็กชาย"}&amp;"*"))</f>
        <v>10</v>
      </c>
      <c r="K36" s="8" cm="1">
        <f t="array" ref="K36">SUM(COUNTIF(ม.6!$C$150:$C$192,{"นางสาว","เด็กหญิง"}&amp;"*"))</f>
        <v>10</v>
      </c>
      <c r="L36" s="8">
        <f t="shared" si="5"/>
        <v>20</v>
      </c>
    </row>
    <row r="37" spans="2:12" x14ac:dyDescent="0.2">
      <c r="B37" s="23" t="s">
        <v>142</v>
      </c>
      <c r="C37" s="3" cm="1">
        <f t="array" ref="C37">SUM(COUNTIF(ม.3!$C$192:$C$232,{"นาย","เด็กชาย"}&amp;"*"))</f>
        <v>16</v>
      </c>
      <c r="D37" s="3" cm="1">
        <f t="array" ref="D37">SUM(COUNTIF(ม.3!$C$192:$C$232,{"นางสาว","เด็กหญิง"}&amp;"*"))</f>
        <v>11</v>
      </c>
      <c r="E37" s="3">
        <f t="shared" si="4"/>
        <v>27</v>
      </c>
      <c r="H37" s="18" t="s">
        <v>533</v>
      </c>
      <c r="I37" s="23" t="s">
        <v>136</v>
      </c>
      <c r="J37" s="8" cm="1">
        <f t="array" ref="J37">SUM(COUNTIF(ม.6!$C$198:$C$240,{"นาย","เด็กชาย"}&amp;"*"))</f>
        <v>11</v>
      </c>
      <c r="K37" s="8" cm="1">
        <f t="array" ref="K37">SUM(COUNTIF(ม.6!$C$198:$C$240,{"นางสาว","เด็กหญิง"}&amp;"*"))</f>
        <v>7</v>
      </c>
      <c r="L37" s="8">
        <f t="shared" si="5"/>
        <v>18</v>
      </c>
    </row>
    <row r="38" spans="2:12" x14ac:dyDescent="0.2">
      <c r="B38" s="23" t="s">
        <v>143</v>
      </c>
      <c r="C38" s="3" cm="1">
        <f t="array" ref="C38">SUM(COUNTIF(ม.3!$C$238:$C$278,{"นาย","เด็กชาย"}&amp;"*"))</f>
        <v>18</v>
      </c>
      <c r="D38" s="3" cm="1">
        <f t="array" ref="D38">SUM(COUNTIF(ม.3!$C$238:$C$278,{"นางสาว","เด็กหญิง"}&amp;"*"))</f>
        <v>9</v>
      </c>
      <c r="E38" s="3">
        <f t="shared" si="4"/>
        <v>27</v>
      </c>
      <c r="H38" s="18" t="s">
        <v>534</v>
      </c>
      <c r="I38" s="23" t="s">
        <v>137</v>
      </c>
      <c r="J38" s="8" cm="1">
        <f t="array" ref="J38">SUM(COUNTIF(ม.6!$C$246:$C$288,{"นาย","เด็กชาย"}&amp;"*"))</f>
        <v>1</v>
      </c>
      <c r="K38" s="8" cm="1">
        <f t="array" ref="K38">SUM(COUNTIF(ม.6!$C$246:$C$288,{"นางสาว","เด็กหญิง"}&amp;"*"))</f>
        <v>12</v>
      </c>
      <c r="L38" s="8">
        <f t="shared" si="5"/>
        <v>13</v>
      </c>
    </row>
    <row r="39" spans="2:12" x14ac:dyDescent="0.2">
      <c r="B39" s="23" t="s">
        <v>144</v>
      </c>
      <c r="C39" s="3" cm="1">
        <f t="array" ref="C39">SUM(COUNTIF(ม.3!$C$284:$C$324,{"นาย","เด็กชาย"}&amp;"*"))</f>
        <v>17</v>
      </c>
      <c r="D39" s="3" cm="1">
        <f t="array" ref="D39">SUM(COUNTIF(ม.3!$C$284:$C$324,{"นางสาว","เด็กหญิง"}&amp;"*"))</f>
        <v>9</v>
      </c>
      <c r="E39" s="3">
        <f t="shared" si="4"/>
        <v>26</v>
      </c>
      <c r="I39" s="25" t="s">
        <v>114</v>
      </c>
      <c r="J39" s="25">
        <f>SUM(J33:J38)</f>
        <v>58</v>
      </c>
      <c r="K39" s="25">
        <f>SUM(K33:K38)</f>
        <v>76</v>
      </c>
      <c r="L39" s="25">
        <f>SUM(L33:L38)</f>
        <v>134</v>
      </c>
    </row>
    <row r="40" spans="2:12" x14ac:dyDescent="0.2">
      <c r="B40" s="23" t="s">
        <v>145</v>
      </c>
      <c r="C40" s="3" cm="1">
        <f t="array" ref="C40">SUM(COUNTIF(ม.3!$C$330:$C$370,{"นาย","เด็กชาย"}&amp;"*"))</f>
        <v>14</v>
      </c>
      <c r="D40" s="3" cm="1">
        <f t="array" ref="D40">SUM(COUNTIF(ม.3!$C$330:$C$370,{"นางสาว","เด็กหญิง"}&amp;"*"))</f>
        <v>15</v>
      </c>
      <c r="E40" s="3">
        <f t="shared" si="4"/>
        <v>29</v>
      </c>
      <c r="H40" s="5"/>
      <c r="I40" s="189"/>
      <c r="J40" s="189"/>
      <c r="K40" s="189"/>
      <c r="L40" s="189"/>
    </row>
    <row r="41" spans="2:12" x14ac:dyDescent="0.2">
      <c r="B41" s="23" t="s">
        <v>146</v>
      </c>
      <c r="C41" s="3" cm="1">
        <f t="array" ref="C41">SUM(COUNTIF(ม.3!$C$376:$C$416,{"นาย","เด็กชาย"}&amp;"*"))</f>
        <v>21</v>
      </c>
      <c r="D41" s="3" cm="1">
        <f t="array" ref="D41">SUM(COUNTIF(ม.3!$C$376:$C$416,{"นางสาว","เด็กหญิง"}&amp;"*"))</f>
        <v>10</v>
      </c>
      <c r="E41" s="3">
        <f t="shared" si="4"/>
        <v>31</v>
      </c>
      <c r="H41" s="5"/>
      <c r="J41" s="1"/>
    </row>
    <row r="42" spans="2:12" x14ac:dyDescent="0.2">
      <c r="B42" s="23" t="s">
        <v>1080</v>
      </c>
      <c r="C42" s="3" cm="1">
        <f t="array" ref="C42">SUM(COUNTIF(ม.3!$C$422:$C$462,{"นาย","เด็กชาย"}&amp;"*"))</f>
        <v>13</v>
      </c>
      <c r="D42" s="3" cm="1">
        <f t="array" ref="D42">SUM(COUNTIF(ม.3!$C$422:$C$462,{"นางสาว","เด็กหญิง"}&amp;"*"))</f>
        <v>10</v>
      </c>
      <c r="E42" s="3">
        <f t="shared" si="4"/>
        <v>23</v>
      </c>
      <c r="H42" s="5"/>
    </row>
    <row r="43" spans="2:12" x14ac:dyDescent="0.2">
      <c r="B43" s="4" t="s">
        <v>111</v>
      </c>
      <c r="C43" s="4">
        <f>SUM(C33:C42)</f>
        <v>154</v>
      </c>
      <c r="D43" s="4">
        <f>SUM(D33:D42)</f>
        <v>132</v>
      </c>
      <c r="E43" s="4">
        <f t="shared" si="4"/>
        <v>286</v>
      </c>
    </row>
    <row r="45" spans="2:12" x14ac:dyDescent="0.2">
      <c r="B45" s="2"/>
    </row>
    <row r="46" spans="2:12" x14ac:dyDescent="0.2">
      <c r="B46" s="189"/>
      <c r="C46" s="189"/>
      <c r="D46" s="189"/>
      <c r="E46" s="189"/>
    </row>
    <row r="47" spans="2:12" x14ac:dyDescent="0.2">
      <c r="B47" s="190"/>
      <c r="C47" s="191"/>
      <c r="D47" s="191"/>
      <c r="E47" s="191"/>
    </row>
    <row r="48" spans="2:12" x14ac:dyDescent="0.2">
      <c r="B48" s="190"/>
      <c r="C48" s="191"/>
      <c r="D48" s="191"/>
      <c r="E48" s="191"/>
    </row>
    <row r="49" spans="2:15" ht="15" x14ac:dyDescent="0.2">
      <c r="B49" s="190"/>
      <c r="C49" s="191"/>
      <c r="D49" s="191"/>
      <c r="E49" s="191"/>
      <c r="I49" s="14" t="s">
        <v>83</v>
      </c>
      <c r="J49" s="14" t="s">
        <v>72</v>
      </c>
      <c r="K49" s="14" t="s">
        <v>73</v>
      </c>
      <c r="L49" s="207" t="s">
        <v>36</v>
      </c>
      <c r="M49" s="208"/>
    </row>
    <row r="50" spans="2:15" ht="15" x14ac:dyDescent="0.2">
      <c r="B50" s="190"/>
      <c r="C50" s="191"/>
      <c r="D50" s="191"/>
      <c r="E50" s="191"/>
      <c r="I50" s="11" t="s">
        <v>107</v>
      </c>
      <c r="J50" s="12">
        <f>C15+C28+C43</f>
        <v>457</v>
      </c>
      <c r="K50" s="12">
        <f>D15+D28+D43</f>
        <v>393</v>
      </c>
      <c r="L50" s="199">
        <f>J50+K50</f>
        <v>850</v>
      </c>
      <c r="M50" s="200"/>
    </row>
    <row r="51" spans="2:15" ht="15" x14ac:dyDescent="0.2">
      <c r="B51" s="190"/>
      <c r="C51" s="191"/>
      <c r="D51" s="191"/>
      <c r="E51" s="191"/>
      <c r="I51" s="15" t="s">
        <v>108</v>
      </c>
      <c r="J51" s="16">
        <f>J13+J27+J39</f>
        <v>178</v>
      </c>
      <c r="K51" s="16">
        <f>K13+K27+K39</f>
        <v>234</v>
      </c>
      <c r="L51" s="201">
        <f t="shared" ref="L51:L52" si="6">J51+K51</f>
        <v>412</v>
      </c>
      <c r="M51" s="202"/>
    </row>
    <row r="52" spans="2:15" ht="15" x14ac:dyDescent="0.2">
      <c r="B52" s="190"/>
      <c r="C52" s="191"/>
      <c r="D52" s="191"/>
      <c r="E52" s="191"/>
      <c r="I52" s="10" t="s">
        <v>36</v>
      </c>
      <c r="J52" s="10">
        <f>J50+J51</f>
        <v>635</v>
      </c>
      <c r="K52" s="10">
        <f>K50+K51</f>
        <v>627</v>
      </c>
      <c r="L52" s="203">
        <f t="shared" si="6"/>
        <v>1262</v>
      </c>
      <c r="M52" s="204"/>
      <c r="O52" s="20"/>
    </row>
    <row r="53" spans="2:15" x14ac:dyDescent="0.2">
      <c r="B53" s="190"/>
      <c r="C53" s="191"/>
      <c r="D53" s="191"/>
      <c r="E53" s="191"/>
      <c r="O53" s="20"/>
    </row>
    <row r="54" spans="2:15" x14ac:dyDescent="0.2">
      <c r="B54" s="190"/>
      <c r="C54" s="191"/>
      <c r="D54" s="191"/>
      <c r="E54" s="191"/>
    </row>
    <row r="55" spans="2:15" x14ac:dyDescent="0.2">
      <c r="B55" s="190"/>
      <c r="C55" s="191"/>
      <c r="D55" s="191"/>
      <c r="E55" s="191"/>
    </row>
    <row r="56" spans="2:15" x14ac:dyDescent="0.2">
      <c r="B56" s="189"/>
      <c r="C56" s="189"/>
      <c r="D56" s="189"/>
      <c r="E56" s="189"/>
    </row>
  </sheetData>
  <mergeCells count="7">
    <mergeCell ref="L50:M50"/>
    <mergeCell ref="L51:M51"/>
    <mergeCell ref="L52:M52"/>
    <mergeCell ref="A3:O3"/>
    <mergeCell ref="B1:N1"/>
    <mergeCell ref="L49:M49"/>
    <mergeCell ref="B2:H2"/>
  </mergeCells>
  <phoneticPr fontId="2" type="noConversion"/>
  <pageMargins left="0.39370078740157483" right="0.11811023622047245" top="0.74803149606299213" bottom="0.74803149606299213" header="0.31496062992125984" footer="0.31496062992125984"/>
  <pageSetup paperSize="9" orientation="portrait" r:id="rId1"/>
  <headerFooter>
    <oddFooter>&amp;L&amp;8งานทะเบียนและวัดผล&amp;Rข้อมูล ณ วันที่ 13 พฤษภาคม 2569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O79"/>
  <sheetViews>
    <sheetView workbookViewId="0">
      <selection activeCell="G40" sqref="G40"/>
    </sheetView>
  </sheetViews>
  <sheetFormatPr defaultRowHeight="12.75" x14ac:dyDescent="0.2"/>
  <cols>
    <col min="1" max="1" width="5.7109375" customWidth="1"/>
    <col min="2" max="3" width="7.7109375" customWidth="1"/>
    <col min="4" max="4" width="61.85546875" customWidth="1"/>
  </cols>
  <sheetData>
    <row r="1" spans="1:15" x14ac:dyDescent="0.2">
      <c r="A1" s="1"/>
      <c r="B1" s="206" t="s">
        <v>123</v>
      </c>
      <c r="C1" s="206"/>
      <c r="D1" s="206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x14ac:dyDescent="0.2">
      <c r="A2" s="1"/>
      <c r="B2" s="206" t="s">
        <v>1079</v>
      </c>
      <c r="C2" s="206"/>
      <c r="D2" s="206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x14ac:dyDescent="0.2">
      <c r="B3" s="205" t="s">
        <v>1505</v>
      </c>
      <c r="C3" s="205"/>
      <c r="D3" s="205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5" spans="1:15" x14ac:dyDescent="0.2">
      <c r="B5" s="6" t="s">
        <v>131</v>
      </c>
      <c r="C5" s="6" t="s">
        <v>124</v>
      </c>
      <c r="D5" s="2" t="s">
        <v>123</v>
      </c>
      <c r="E5" s="2"/>
      <c r="F5" s="2"/>
    </row>
    <row r="6" spans="1:15" x14ac:dyDescent="0.2">
      <c r="B6" s="219" t="s">
        <v>125</v>
      </c>
      <c r="C6" s="6">
        <v>1</v>
      </c>
      <c r="D6" s="20" t="s">
        <v>1476</v>
      </c>
    </row>
    <row r="7" spans="1:15" x14ac:dyDescent="0.2">
      <c r="B7" s="219"/>
      <c r="C7" s="6">
        <v>2</v>
      </c>
      <c r="D7" s="26" t="s">
        <v>1477</v>
      </c>
    </row>
    <row r="8" spans="1:15" x14ac:dyDescent="0.2">
      <c r="B8" s="219"/>
      <c r="C8" s="6">
        <v>3</v>
      </c>
      <c r="D8" s="26" t="s">
        <v>1478</v>
      </c>
    </row>
    <row r="9" spans="1:15" x14ac:dyDescent="0.2">
      <c r="B9" s="219"/>
      <c r="C9" s="6">
        <v>4</v>
      </c>
      <c r="D9" s="29" t="s">
        <v>1479</v>
      </c>
    </row>
    <row r="10" spans="1:15" x14ac:dyDescent="0.2">
      <c r="B10" s="219"/>
      <c r="C10" s="6">
        <v>5</v>
      </c>
      <c r="D10" s="29" t="s">
        <v>1480</v>
      </c>
    </row>
    <row r="11" spans="1:15" x14ac:dyDescent="0.2">
      <c r="B11" s="219"/>
      <c r="C11" s="6">
        <v>6</v>
      </c>
      <c r="D11" s="29" t="s">
        <v>1481</v>
      </c>
    </row>
    <row r="12" spans="1:15" x14ac:dyDescent="0.2">
      <c r="B12" s="219"/>
      <c r="C12" s="6">
        <v>7</v>
      </c>
      <c r="D12" s="29" t="s">
        <v>1482</v>
      </c>
    </row>
    <row r="13" spans="1:15" x14ac:dyDescent="0.2">
      <c r="B13" s="219"/>
      <c r="C13" s="6">
        <v>8</v>
      </c>
      <c r="D13" s="29" t="s">
        <v>1483</v>
      </c>
    </row>
    <row r="14" spans="1:15" x14ac:dyDescent="0.2">
      <c r="B14" s="219"/>
      <c r="C14" s="6">
        <v>9</v>
      </c>
      <c r="D14" s="29" t="s">
        <v>1484</v>
      </c>
    </row>
    <row r="15" spans="1:15" x14ac:dyDescent="0.2">
      <c r="B15" s="6"/>
      <c r="C15" s="6"/>
      <c r="D15" s="2"/>
      <c r="E15" s="2"/>
      <c r="F15" s="2"/>
    </row>
    <row r="16" spans="1:15" x14ac:dyDescent="0.2">
      <c r="B16" s="219" t="s">
        <v>126</v>
      </c>
      <c r="C16" s="6">
        <v>1</v>
      </c>
      <c r="D16" s="26" t="s">
        <v>977</v>
      </c>
    </row>
    <row r="17" spans="2:6" x14ac:dyDescent="0.2">
      <c r="B17" s="219"/>
      <c r="C17" s="6">
        <v>2</v>
      </c>
      <c r="D17" s="29" t="s">
        <v>135</v>
      </c>
    </row>
    <row r="18" spans="2:6" x14ac:dyDescent="0.2">
      <c r="B18" s="219"/>
      <c r="C18" s="6">
        <v>3</v>
      </c>
      <c r="D18" s="29" t="s">
        <v>978</v>
      </c>
    </row>
    <row r="19" spans="2:6" x14ac:dyDescent="0.2">
      <c r="B19" s="219"/>
      <c r="C19" s="6">
        <v>4</v>
      </c>
      <c r="D19" s="29" t="s">
        <v>979</v>
      </c>
    </row>
    <row r="20" spans="2:6" x14ac:dyDescent="0.2">
      <c r="B20" s="219"/>
      <c r="C20" s="6">
        <v>5</v>
      </c>
      <c r="D20" s="29" t="s">
        <v>1060</v>
      </c>
    </row>
    <row r="21" spans="2:6" x14ac:dyDescent="0.2">
      <c r="B21" s="219"/>
      <c r="C21" s="6">
        <v>6</v>
      </c>
      <c r="D21" s="29" t="s">
        <v>980</v>
      </c>
    </row>
    <row r="22" spans="2:6" x14ac:dyDescent="0.2">
      <c r="B22" s="219"/>
      <c r="C22" s="6">
        <v>7</v>
      </c>
      <c r="D22" s="29" t="s">
        <v>981</v>
      </c>
    </row>
    <row r="23" spans="2:6" x14ac:dyDescent="0.2">
      <c r="B23" s="219"/>
      <c r="C23" s="6">
        <v>8</v>
      </c>
      <c r="D23" s="29" t="s">
        <v>982</v>
      </c>
    </row>
    <row r="24" spans="2:6" x14ac:dyDescent="0.2">
      <c r="B24" s="219"/>
      <c r="C24" s="6">
        <v>9</v>
      </c>
      <c r="D24" s="26" t="s">
        <v>983</v>
      </c>
    </row>
    <row r="25" spans="2:6" x14ac:dyDescent="0.2">
      <c r="B25" s="6"/>
      <c r="C25" s="6"/>
      <c r="D25" s="2"/>
      <c r="E25" s="2"/>
      <c r="F25" s="2"/>
    </row>
    <row r="26" spans="2:6" x14ac:dyDescent="0.2">
      <c r="B26" s="219" t="s">
        <v>127</v>
      </c>
      <c r="C26" s="6">
        <v>1</v>
      </c>
      <c r="D26" s="26" t="s">
        <v>553</v>
      </c>
    </row>
    <row r="27" spans="2:6" x14ac:dyDescent="0.2">
      <c r="B27" s="219"/>
      <c r="C27" s="6">
        <v>2</v>
      </c>
      <c r="D27" s="27" t="s">
        <v>587</v>
      </c>
    </row>
    <row r="28" spans="2:6" x14ac:dyDescent="0.2">
      <c r="B28" s="219"/>
      <c r="C28" s="6">
        <v>3</v>
      </c>
      <c r="D28" s="26" t="s">
        <v>554</v>
      </c>
    </row>
    <row r="29" spans="2:6" x14ac:dyDescent="0.2">
      <c r="B29" s="219"/>
      <c r="C29" s="6">
        <v>4</v>
      </c>
      <c r="D29" s="26" t="s">
        <v>555</v>
      </c>
    </row>
    <row r="30" spans="2:6" x14ac:dyDescent="0.2">
      <c r="B30" s="219"/>
      <c r="C30" s="6">
        <v>5</v>
      </c>
      <c r="D30" s="27" t="s">
        <v>984</v>
      </c>
    </row>
    <row r="31" spans="2:6" x14ac:dyDescent="0.2">
      <c r="B31" s="219"/>
      <c r="C31" s="6">
        <v>6</v>
      </c>
      <c r="D31" s="26" t="s">
        <v>995</v>
      </c>
    </row>
    <row r="32" spans="2:6" x14ac:dyDescent="0.2">
      <c r="B32" s="219"/>
      <c r="C32" s="6">
        <v>7</v>
      </c>
      <c r="D32" s="26" t="s">
        <v>556</v>
      </c>
    </row>
    <row r="33" spans="2:4" x14ac:dyDescent="0.2">
      <c r="B33" s="219"/>
      <c r="C33" s="6">
        <v>8</v>
      </c>
      <c r="D33" s="26" t="s">
        <v>557</v>
      </c>
    </row>
    <row r="34" spans="2:4" x14ac:dyDescent="0.2">
      <c r="B34" s="219"/>
      <c r="C34" s="6">
        <v>9</v>
      </c>
      <c r="D34" s="26" t="s">
        <v>558</v>
      </c>
    </row>
    <row r="35" spans="2:4" x14ac:dyDescent="0.2">
      <c r="B35" s="219"/>
      <c r="C35" s="6">
        <v>10</v>
      </c>
      <c r="D35" s="27" t="s">
        <v>1041</v>
      </c>
    </row>
    <row r="36" spans="2:4" x14ac:dyDescent="0.2">
      <c r="B36" s="21"/>
      <c r="C36" s="6"/>
      <c r="D36" s="27"/>
    </row>
    <row r="37" spans="2:4" x14ac:dyDescent="0.2">
      <c r="B37" s="219" t="s">
        <v>128</v>
      </c>
      <c r="C37" s="6">
        <v>1</v>
      </c>
      <c r="D37" s="20" t="s">
        <v>132</v>
      </c>
    </row>
    <row r="38" spans="2:4" x14ac:dyDescent="0.2">
      <c r="B38" s="219"/>
      <c r="C38" s="6">
        <v>2</v>
      </c>
      <c r="D38" s="20" t="s">
        <v>572</v>
      </c>
    </row>
    <row r="39" spans="2:4" x14ac:dyDescent="0.2">
      <c r="B39" s="219"/>
      <c r="C39" s="6">
        <v>3</v>
      </c>
      <c r="D39" s="20" t="s">
        <v>133</v>
      </c>
    </row>
    <row r="40" spans="2:4" x14ac:dyDescent="0.2">
      <c r="B40" s="219"/>
      <c r="C40" s="6">
        <v>4</v>
      </c>
      <c r="D40" s="20" t="s">
        <v>134</v>
      </c>
    </row>
    <row r="41" spans="2:4" x14ac:dyDescent="0.2">
      <c r="B41" s="219"/>
      <c r="C41" s="6">
        <v>5</v>
      </c>
      <c r="D41" s="20" t="s">
        <v>1345</v>
      </c>
    </row>
    <row r="42" spans="2:4" x14ac:dyDescent="0.2">
      <c r="B42" s="219"/>
      <c r="C42" s="6">
        <v>6</v>
      </c>
      <c r="D42" s="27"/>
    </row>
    <row r="43" spans="2:4" x14ac:dyDescent="0.2">
      <c r="B43" s="219"/>
      <c r="C43" s="6">
        <v>7</v>
      </c>
      <c r="D43" s="20"/>
    </row>
    <row r="44" spans="2:4" x14ac:dyDescent="0.2">
      <c r="B44" s="21"/>
      <c r="C44" s="6"/>
      <c r="D44" s="20"/>
    </row>
    <row r="45" spans="2:4" x14ac:dyDescent="0.2">
      <c r="B45" s="219" t="s">
        <v>130</v>
      </c>
      <c r="C45" s="6">
        <v>1</v>
      </c>
      <c r="D45" s="29" t="s">
        <v>988</v>
      </c>
    </row>
    <row r="46" spans="2:4" x14ac:dyDescent="0.2">
      <c r="B46" s="219"/>
      <c r="C46" s="6">
        <v>2</v>
      </c>
      <c r="D46" s="29" t="s">
        <v>985</v>
      </c>
    </row>
    <row r="47" spans="2:4" x14ac:dyDescent="0.2">
      <c r="B47" s="219"/>
      <c r="C47" s="6">
        <v>3</v>
      </c>
      <c r="D47" s="29" t="s">
        <v>986</v>
      </c>
    </row>
    <row r="48" spans="2:4" x14ac:dyDescent="0.2">
      <c r="B48" s="219"/>
      <c r="C48" s="6">
        <v>4</v>
      </c>
      <c r="D48" s="29" t="s">
        <v>987</v>
      </c>
    </row>
    <row r="49" spans="2:4" x14ac:dyDescent="0.2">
      <c r="B49" s="219"/>
      <c r="C49" s="6">
        <v>5</v>
      </c>
      <c r="D49" s="29" t="s">
        <v>1037</v>
      </c>
    </row>
    <row r="51" spans="2:4" x14ac:dyDescent="0.2">
      <c r="B51" s="219" t="s">
        <v>129</v>
      </c>
      <c r="C51" s="6">
        <v>1</v>
      </c>
      <c r="D51" s="26" t="s">
        <v>559</v>
      </c>
    </row>
    <row r="52" spans="2:4" x14ac:dyDescent="0.2">
      <c r="B52" s="219"/>
      <c r="C52" s="6">
        <v>2</v>
      </c>
      <c r="D52" s="26" t="s">
        <v>1485</v>
      </c>
    </row>
    <row r="53" spans="2:4" x14ac:dyDescent="0.2">
      <c r="B53" s="219"/>
      <c r="C53" s="6">
        <v>3</v>
      </c>
      <c r="D53" s="26" t="s">
        <v>560</v>
      </c>
    </row>
    <row r="54" spans="2:4" x14ac:dyDescent="0.2">
      <c r="B54" s="219"/>
      <c r="C54" s="6">
        <v>4</v>
      </c>
      <c r="D54" s="26" t="s">
        <v>561</v>
      </c>
    </row>
    <row r="55" spans="2:4" x14ac:dyDescent="0.2">
      <c r="B55" s="219"/>
      <c r="C55" s="6">
        <v>5</v>
      </c>
      <c r="D55" s="26" t="s">
        <v>994</v>
      </c>
    </row>
    <row r="56" spans="2:4" x14ac:dyDescent="0.2">
      <c r="B56" s="219"/>
      <c r="C56" s="6">
        <v>6</v>
      </c>
      <c r="D56" s="27" t="s">
        <v>562</v>
      </c>
    </row>
    <row r="57" spans="2:4" x14ac:dyDescent="0.2">
      <c r="B57" s="219"/>
      <c r="C57" s="6"/>
      <c r="D57" s="20"/>
    </row>
    <row r="66" spans="2:3" x14ac:dyDescent="0.2">
      <c r="B66" s="21"/>
      <c r="C66" s="6"/>
    </row>
    <row r="74" spans="2:3" x14ac:dyDescent="0.2">
      <c r="B74" s="19"/>
    </row>
    <row r="75" spans="2:3" x14ac:dyDescent="0.2">
      <c r="B75" s="19"/>
    </row>
    <row r="76" spans="2:3" x14ac:dyDescent="0.2">
      <c r="B76" s="19"/>
    </row>
    <row r="77" spans="2:3" x14ac:dyDescent="0.2">
      <c r="B77" s="19"/>
    </row>
    <row r="78" spans="2:3" x14ac:dyDescent="0.2">
      <c r="B78" s="19"/>
    </row>
    <row r="79" spans="2:3" x14ac:dyDescent="0.2">
      <c r="B79" s="19"/>
    </row>
  </sheetData>
  <mergeCells count="9">
    <mergeCell ref="B2:D2"/>
    <mergeCell ref="B1:D1"/>
    <mergeCell ref="B6:B14"/>
    <mergeCell ref="B16:B24"/>
    <mergeCell ref="B51:B57"/>
    <mergeCell ref="B26:B35"/>
    <mergeCell ref="B45:B49"/>
    <mergeCell ref="B37:B43"/>
    <mergeCell ref="B3:D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&amp;Rข้อมูล ณ วันที่ 13 พฤษภาคม 2569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ม.1</vt:lpstr>
      <vt:lpstr>ม.2</vt:lpstr>
      <vt:lpstr>ม.3</vt:lpstr>
      <vt:lpstr>ม.4</vt:lpstr>
      <vt:lpstr>ม.5</vt:lpstr>
      <vt:lpstr>ม.6</vt:lpstr>
      <vt:lpstr>สรุปจำนวน-นร.</vt:lpstr>
      <vt:lpstr>ครูที่ปรึกษา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Decisions</dc:creator>
  <dc:description>Powered by Crystal</dc:description>
  <cp:lastModifiedBy>s14x</cp:lastModifiedBy>
  <cp:lastPrinted>2026-05-13T09:39:10Z</cp:lastPrinted>
  <dcterms:created xsi:type="dcterms:W3CDTF">2019-04-19T07:59:46Z</dcterms:created>
  <dcterms:modified xsi:type="dcterms:W3CDTF">2026-05-13T09:39:28Z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01734361CD07C3C85B968AA4B2781C480C5E84517533FB2EE1174F74E95997FC9503DC872D15E7FE07B95AE100ED7F409B37C2A28B3C02AE9FAC22380CB4FB86BEFDAE5E0C425F00CB19E2AB91F844E6CADBF43B1F7508867AE6BBF686FC5FE64ED772499A5506FDC7B0CC964C2B14F656FCF15FCFA3B520ABB0142214DC50B</vt:lpwstr>
  </property>
  <property fmtid="{D5CDD505-2E9C-101B-9397-08002B2CF9AE}" pid="3" name="Business Objects Context Information1">
    <vt:lpwstr>4D15D8FDE983641AA5F830C36F2CAA2D2C3317F67600BFC4ADABF14AE03E71332DB704BEDB8AF4E17FA7FD73C2B87C1498472D6D58AECD1A8951552A992E9632552DA9CFA7789F18FCB88AB4B219CC339AB32CFD18792D0F98886364915E3007C15F21CCBD2546FB373A328342912EF28C8B1A85753ED76C9E0DC38D069865F</vt:lpwstr>
  </property>
  <property fmtid="{D5CDD505-2E9C-101B-9397-08002B2CF9AE}" pid="4" name="Business Objects Context Information2">
    <vt:lpwstr>008FB5FCFCFBBB73B97E45A7E5E9EA5EA15DF18C93CA09E62DB608609EE6EE71FDB89B3D6E45891FEF2F67A1521B4937A931DD716E4BA4810DB698804B54370BEDBC6653228D6DA05A253EFD8C95F1D4EA0968A7E362B0F4E83E6B2D64FA8A5F1E9C937D1C184D971A6E2B3B5F63329E2C18F3C4D08BB39E5BAF03E03237B72</vt:lpwstr>
  </property>
  <property fmtid="{D5CDD505-2E9C-101B-9397-08002B2CF9AE}" pid="5" name="Business Objects Context Information3">
    <vt:lpwstr>746721A3AFA4A40F2ECDFFDABA31E5DAD3281C6C97A5A78C2388557E940F2E2549044F9F0C988023EFC080C6B36238FE7FA03C1437EDAF2738F052EF2C21E9D4A93A8F23F3271653B63C935DD14AEE9B60CA5C3EAF563F8D81F5D23392F581D2B908398982B635A2AC920918B699A0908155F024B145323C39FE2BE3CE8EAFF</vt:lpwstr>
  </property>
  <property fmtid="{D5CDD505-2E9C-101B-9397-08002B2CF9AE}" pid="6" name="Business Objects Context Information4">
    <vt:lpwstr>AA37F8EE9917F6AD6304BC3B85D1BE2737F11C1F2E592DD59433C65E40C58C48A72C47A1EDE516746C4D0B1D24368E7D9B65FE429B9ECC1563CDB4E8A5951F4B6B6A76C095F6858285D7FE61FEC2F52DE7D497CB120F021E80D45DFA8BABD35BB89210B2A8D2312E120FDC526FB703A2A583D2D450BE3AEB50F39F34E83F2E1</vt:lpwstr>
  </property>
  <property fmtid="{D5CDD505-2E9C-101B-9397-08002B2CF9AE}" pid="7" name="Business Objects Context Information5">
    <vt:lpwstr>D73233E3F6DD18BCD9E7C1E90A6B71B6EE16CAFF47462876345A5AE11447A2AE896DF86F5D4506776938E991041D3128673482333F6338C9AC3313F791CE3BFE6202B808BF25A5E1ABDE7583E7F19BB61F8ABD5DA7B3A3446BFE158BF99A933D8FD7ED1454F7A7160134AB4F8D4D872A487ACC414F212FEDC2FB42F20280687</vt:lpwstr>
  </property>
  <property fmtid="{D5CDD505-2E9C-101B-9397-08002B2CF9AE}" pid="8" name="Business Objects Context Information6">
    <vt:lpwstr>8DDD6776D36DC7C69F6C20F05EF126284BB30A24ECB471E1ADBFB34420DF750AB2B7BA6964FD27791CAB18259ADFCC3BDF07D99880AE5FCC872C26EA20E762F1595791BA13FC92A082F30DE324DF4A1266CC061610F0E70130CBB4585CDD6E77BFADDB8230042463B1335D769A4FC0191AF82CE4CD19DB6C32B298155C240B8</vt:lpwstr>
  </property>
  <property fmtid="{D5CDD505-2E9C-101B-9397-08002B2CF9AE}" pid="9" name="Business Objects Context Information7">
    <vt:lpwstr>F6403E3C64537DEABEAB4B28083C10A953E4C4473</vt:lpwstr>
  </property>
</Properties>
</file>