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D:\doc\รายชื่อนักเรียน\2568-2\"/>
    </mc:Choice>
  </mc:AlternateContent>
  <xr:revisionPtr revIDLastSave="0" documentId="8_{CCE60093-45B8-437E-98AE-263F10401BF1}" xr6:coauthVersionLast="47" xr6:coauthVersionMax="47" xr10:uidLastSave="{00000000-0000-0000-0000-000000000000}"/>
  <bookViews>
    <workbookView xWindow="-120" yWindow="-120" windowWidth="29040" windowHeight="17520" tabRatio="531" activeTab="6" xr2:uid="{00000000-000D-0000-FFFF-FFFF00000000}"/>
  </bookViews>
  <sheets>
    <sheet name="ม.1" sheetId="1" r:id="rId1"/>
    <sheet name="ม.2" sheetId="10" r:id="rId2"/>
    <sheet name="ม.3" sheetId="4" r:id="rId3"/>
    <sheet name="ม.4" sheetId="2" r:id="rId4"/>
    <sheet name="ม.5" sheetId="11" r:id="rId5"/>
    <sheet name="ม.6" sheetId="6" r:id="rId6"/>
    <sheet name="สรุปจำนวน-นร." sheetId="8" r:id="rId7"/>
    <sheet name="ครูที่ปรึกษา" sheetId="9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97" i="1" l="1"/>
  <c r="A98" i="1"/>
  <c r="D12" i="8" a="1"/>
  <c r="D12" i="8" s="1"/>
  <c r="C12" i="8" a="1"/>
  <c r="C12" i="8" s="1"/>
  <c r="B274" i="1" a="1"/>
  <c r="B274" i="1" s="1"/>
  <c r="D10" i="8" a="1"/>
  <c r="D10" i="8" s="1"/>
  <c r="C10" i="8" a="1"/>
  <c r="C10" i="8" s="1"/>
  <c r="B184" i="1" a="1"/>
  <c r="B184" i="1" s="1"/>
  <c r="D9" i="8" a="1"/>
  <c r="D9" i="8" s="1"/>
  <c r="C9" i="8" a="1"/>
  <c r="C9" i="8" s="1"/>
  <c r="B139" i="1" a="1"/>
  <c r="B139" i="1" s="1"/>
  <c r="D11" i="8" a="1"/>
  <c r="D11" i="8" s="1"/>
  <c r="C11" i="8" a="1"/>
  <c r="C11" i="8" s="1"/>
  <c r="B229" i="1" a="1"/>
  <c r="B229" i="1" s="1"/>
  <c r="A99" i="1"/>
  <c r="A100" i="1"/>
  <c r="A101" i="1"/>
  <c r="A102" i="1"/>
  <c r="A103" i="1"/>
  <c r="A104" i="1"/>
  <c r="A105" i="1"/>
  <c r="A96" i="1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31" i="4"/>
  <c r="K10" i="8" a="1"/>
  <c r="K10" i="8" s="1"/>
  <c r="J10" i="8" a="1"/>
  <c r="J10" i="8" s="1"/>
  <c r="B199" i="2" a="1"/>
  <c r="B199" i="2" s="1"/>
  <c r="K6" i="8" a="1"/>
  <c r="K6" i="8" s="1"/>
  <c r="J6" i="8" a="1"/>
  <c r="J6" i="8" s="1"/>
  <c r="B4" i="2" a="1"/>
  <c r="B4" i="2" s="1"/>
  <c r="K25" i="8" a="1"/>
  <c r="K25" i="8" s="1"/>
  <c r="J25" i="8" a="1"/>
  <c r="J25" i="8" s="1"/>
  <c r="B244" i="11" a="1"/>
  <c r="B244" i="11" s="1"/>
  <c r="K8" i="8" a="1"/>
  <c r="K8" i="8" s="1"/>
  <c r="J8" i="8" a="1"/>
  <c r="J8" i="8" s="1"/>
  <c r="B102" i="2" a="1"/>
  <c r="B102" i="2" s="1"/>
  <c r="D40" i="8" a="1"/>
  <c r="D40" i="8" s="1"/>
  <c r="C40" i="8" a="1"/>
  <c r="C40" i="8" s="1"/>
  <c r="B319" i="4" a="1"/>
  <c r="B319" i="4" s="1"/>
  <c r="D22" i="8" a="1"/>
  <c r="D22" i="8" s="1"/>
  <c r="C22" i="8" a="1"/>
  <c r="C22" i="8" s="1"/>
  <c r="B144" i="10" a="1"/>
  <c r="B144" i="10" s="1"/>
  <c r="B248" i="2" l="1"/>
  <c r="K37" i="8" l="1"/>
  <c r="J37" i="8"/>
  <c r="B196" i="6"/>
  <c r="K22" i="8"/>
  <c r="J22" i="8"/>
  <c r="B100" i="11"/>
  <c r="D39" i="8"/>
  <c r="C39" i="8"/>
  <c r="B274" i="4"/>
  <c r="D37" i="8"/>
  <c r="C37" i="8"/>
  <c r="B184" i="4"/>
  <c r="D36" i="8" l="1"/>
  <c r="C36" i="8"/>
  <c r="B139" i="4"/>
  <c r="D25" i="8" l="1"/>
  <c r="C25" i="8"/>
  <c r="D26" i="8"/>
  <c r="C26" i="8"/>
  <c r="B328" i="10"/>
  <c r="B282" i="10"/>
  <c r="D24" i="8"/>
  <c r="C24" i="8"/>
  <c r="B236" i="10"/>
  <c r="D21" i="8"/>
  <c r="C21" i="8"/>
  <c r="B96" i="10"/>
  <c r="B149" i="2" l="1"/>
  <c r="B197" i="2"/>
  <c r="D13" i="8"/>
  <c r="C13" i="8"/>
  <c r="B319" i="1"/>
  <c r="B338" i="6" l="1"/>
  <c r="B290" i="6"/>
  <c r="B242" i="6"/>
  <c r="B194" i="6"/>
  <c r="B146" i="6"/>
  <c r="B98" i="6"/>
  <c r="B50" i="6"/>
  <c r="B2" i="6"/>
  <c r="B290" i="11"/>
  <c r="B242" i="11"/>
  <c r="B194" i="11"/>
  <c r="B146" i="11"/>
  <c r="B98" i="11"/>
  <c r="B50" i="11"/>
  <c r="B2" i="11"/>
  <c r="B100" i="2"/>
  <c r="B51" i="2"/>
  <c r="B2" i="2"/>
  <c r="B407" i="4"/>
  <c r="B362" i="4"/>
  <c r="B317" i="4"/>
  <c r="B272" i="4"/>
  <c r="B227" i="4"/>
  <c r="B182" i="4"/>
  <c r="B137" i="4"/>
  <c r="B92" i="4"/>
  <c r="B47" i="4"/>
  <c r="B2" i="4"/>
  <c r="B464" i="10"/>
  <c r="B418" i="10"/>
  <c r="B372" i="10"/>
  <c r="B326" i="10"/>
  <c r="B280" i="10"/>
  <c r="B234" i="10"/>
  <c r="B188" i="10"/>
  <c r="B142" i="10"/>
  <c r="B94" i="10"/>
  <c r="B48" i="10"/>
  <c r="B2" i="10"/>
  <c r="B407" i="1"/>
  <c r="B362" i="1"/>
  <c r="B317" i="1"/>
  <c r="B272" i="1"/>
  <c r="B227" i="1"/>
  <c r="B182" i="1"/>
  <c r="B137" i="1"/>
  <c r="B92" i="1"/>
  <c r="B47" i="1"/>
  <c r="B2" i="1"/>
  <c r="B419" i="10" l="1"/>
  <c r="K24" i="8" l="1" a="1"/>
  <c r="K24" i="8" s="1"/>
  <c r="J24" i="8" a="1"/>
  <c r="J24" i="8" s="1"/>
  <c r="K21" i="8" a="1"/>
  <c r="K21" i="8" s="1"/>
  <c r="J21" i="8" a="1"/>
  <c r="J21" i="8" s="1"/>
  <c r="K20" i="8" a="1"/>
  <c r="K20" i="8" s="1"/>
  <c r="J20" i="8" a="1"/>
  <c r="J20" i="8" s="1"/>
  <c r="D28" i="8" a="1"/>
  <c r="D28" i="8" s="1"/>
  <c r="C28" i="8" a="1"/>
  <c r="C28" i="8" s="1"/>
  <c r="D27" i="8" a="1"/>
  <c r="D27" i="8" s="1"/>
  <c r="C27" i="8" a="1"/>
  <c r="C27" i="8" s="1"/>
  <c r="D23" i="8" a="1"/>
  <c r="D23" i="8" s="1"/>
  <c r="C23" i="8" a="1"/>
  <c r="C23" i="8" s="1"/>
  <c r="D20" i="8" a="1"/>
  <c r="D20" i="8" s="1"/>
  <c r="C20" i="8" a="1"/>
  <c r="C20" i="8" s="1"/>
  <c r="D19" i="8" a="1"/>
  <c r="D19" i="8" s="1"/>
  <c r="C19" i="8" a="1"/>
  <c r="C19" i="8" s="1"/>
  <c r="B420" i="10" a="1"/>
  <c r="B420" i="10" s="1"/>
  <c r="B374" i="10" a="1"/>
  <c r="B374" i="10" s="1"/>
  <c r="B190" i="10" a="1"/>
  <c r="B190" i="10" s="1"/>
  <c r="B50" i="10" a="1"/>
  <c r="B50" i="10" s="1"/>
  <c r="B4" i="10" a="1"/>
  <c r="B4" i="10" s="1"/>
  <c r="B196" i="11" a="1"/>
  <c r="B196" i="11" s="1"/>
  <c r="B52" i="11" a="1"/>
  <c r="B52" i="11" s="1"/>
  <c r="B4" i="11" a="1"/>
  <c r="B4" i="11" s="1"/>
  <c r="B148" i="11" a="1"/>
  <c r="B148" i="11" s="1"/>
  <c r="K39" i="8" a="1"/>
  <c r="K39" i="8" s="1"/>
  <c r="J39" i="8" a="1"/>
  <c r="J39" i="8" s="1"/>
  <c r="K38" i="8" a="1"/>
  <c r="K38" i="8" s="1"/>
  <c r="J38" i="8" a="1"/>
  <c r="J38" i="8" s="1"/>
  <c r="K36" i="8" a="1"/>
  <c r="K36" i="8" s="1"/>
  <c r="J36" i="8" a="1"/>
  <c r="J36" i="8" s="1"/>
  <c r="K35" i="8" a="1"/>
  <c r="K35" i="8" s="1"/>
  <c r="J35" i="8" a="1"/>
  <c r="J35" i="8" s="1"/>
  <c r="K34" i="8" a="1"/>
  <c r="K34" i="8" s="1"/>
  <c r="J34" i="8" a="1"/>
  <c r="J34" i="8" s="1"/>
  <c r="K33" i="8" a="1"/>
  <c r="K33" i="8" s="1"/>
  <c r="J33" i="8" a="1"/>
  <c r="J33" i="8" s="1"/>
  <c r="B292" i="6" a="1"/>
  <c r="B292" i="6" s="1"/>
  <c r="B244" i="6" a="1"/>
  <c r="B244" i="6" s="1"/>
  <c r="B148" i="6" a="1"/>
  <c r="B148" i="6" s="1"/>
  <c r="B100" i="6" a="1"/>
  <c r="B100" i="6" s="1"/>
  <c r="B52" i="6" a="1"/>
  <c r="B52" i="6" s="1"/>
  <c r="B4" i="6" a="1"/>
  <c r="B4" i="6" s="1"/>
  <c r="K23" i="8" a="1"/>
  <c r="K23" i="8" s="1"/>
  <c r="J23" i="8" a="1"/>
  <c r="J23" i="8" s="1"/>
  <c r="D41" i="8"/>
  <c r="C41" i="8"/>
  <c r="B364" i="4"/>
  <c r="B340" i="6" l="1" a="1"/>
  <c r="B340" i="6" s="1"/>
  <c r="B339" i="6"/>
  <c r="B292" i="11" l="1"/>
  <c r="L25" i="8" l="1"/>
  <c r="L24" i="8"/>
  <c r="L23" i="8"/>
  <c r="K26" i="8"/>
  <c r="L22" i="8"/>
  <c r="L21" i="8"/>
  <c r="J26" i="8"/>
  <c r="L20" i="8"/>
  <c r="L26" i="8" l="1"/>
  <c r="E28" i="8"/>
  <c r="E27" i="8"/>
  <c r="E26" i="8"/>
  <c r="E25" i="8"/>
  <c r="E24" i="8"/>
  <c r="E23" i="8"/>
  <c r="E22" i="8"/>
  <c r="E21" i="8"/>
  <c r="E20" i="8"/>
  <c r="D29" i="8"/>
  <c r="E19" i="8"/>
  <c r="C29" i="8"/>
  <c r="B198" i="2"/>
  <c r="B150" i="2"/>
  <c r="B101" i="2"/>
  <c r="B52" i="2"/>
  <c r="B3" i="2"/>
  <c r="B291" i="6"/>
  <c r="B243" i="6"/>
  <c r="B195" i="6"/>
  <c r="B147" i="6"/>
  <c r="B99" i="6"/>
  <c r="B51" i="6"/>
  <c r="B3" i="6"/>
  <c r="B363" i="1"/>
  <c r="B318" i="1"/>
  <c r="B273" i="1"/>
  <c r="B228" i="1"/>
  <c r="B183" i="1"/>
  <c r="B138" i="1"/>
  <c r="B93" i="1"/>
  <c r="B48" i="1"/>
  <c r="B3" i="1"/>
  <c r="B363" i="4"/>
  <c r="B318" i="4"/>
  <c r="B273" i="4"/>
  <c r="B228" i="4"/>
  <c r="B183" i="4"/>
  <c r="B138" i="4"/>
  <c r="B93" i="4"/>
  <c r="B48" i="4"/>
  <c r="B3" i="4"/>
  <c r="B291" i="11"/>
  <c r="B243" i="11"/>
  <c r="B195" i="11"/>
  <c r="B147" i="11"/>
  <c r="B99" i="11"/>
  <c r="B51" i="11"/>
  <c r="B3" i="11"/>
  <c r="B373" i="10"/>
  <c r="B327" i="10"/>
  <c r="B281" i="10"/>
  <c r="B235" i="10"/>
  <c r="B189" i="10"/>
  <c r="B143" i="10"/>
  <c r="B95" i="10"/>
  <c r="B49" i="10"/>
  <c r="B3" i="10"/>
  <c r="K9" i="8" a="1"/>
  <c r="K9" i="8" s="1"/>
  <c r="J9" i="8" a="1"/>
  <c r="J9" i="8" s="1"/>
  <c r="K7" i="8" a="1"/>
  <c r="K7" i="8" s="1"/>
  <c r="J7" i="8" a="1"/>
  <c r="J7" i="8" s="1"/>
  <c r="D14" i="8" a="1"/>
  <c r="D14" i="8" s="1"/>
  <c r="D8" i="8" a="1"/>
  <c r="D8" i="8" s="1"/>
  <c r="D7" i="8" a="1"/>
  <c r="D7" i="8" s="1"/>
  <c r="D6" i="8" a="1"/>
  <c r="D6" i="8" s="1"/>
  <c r="C14" i="8" a="1"/>
  <c r="C14" i="8" s="1"/>
  <c r="C8" i="8" a="1"/>
  <c r="C8" i="8" s="1"/>
  <c r="C7" i="8" a="1"/>
  <c r="C7" i="8" s="1"/>
  <c r="C6" i="8" a="1"/>
  <c r="C6" i="8" s="1"/>
  <c r="D38" i="8" a="1"/>
  <c r="D38" i="8" s="1"/>
  <c r="C38" i="8" a="1"/>
  <c r="C38" i="8" s="1"/>
  <c r="D35" i="8" a="1"/>
  <c r="D35" i="8" s="1"/>
  <c r="C35" i="8" a="1"/>
  <c r="C35" i="8" s="1"/>
  <c r="D34" i="8" a="1"/>
  <c r="D34" i="8" s="1"/>
  <c r="C34" i="8" a="1"/>
  <c r="C34" i="8" s="1"/>
  <c r="D33" i="8" a="1"/>
  <c r="D33" i="8" s="1"/>
  <c r="C33" i="8" a="1"/>
  <c r="C33" i="8" s="1"/>
  <c r="B49" i="4" a="1"/>
  <c r="B49" i="4" s="1"/>
  <c r="B151" i="2" a="1"/>
  <c r="B151" i="2" s="1"/>
  <c r="B53" i="2" a="1"/>
  <c r="B53" i="2" s="1"/>
  <c r="B364" i="1" a="1"/>
  <c r="B364" i="1" s="1"/>
  <c r="B94" i="1" a="1"/>
  <c r="B94" i="1" s="1"/>
  <c r="B49" i="1" a="1"/>
  <c r="B49" i="1" s="1"/>
  <c r="B4" i="1" a="1"/>
  <c r="B4" i="1" s="1"/>
  <c r="B229" i="4" a="1"/>
  <c r="B229" i="4" s="1"/>
  <c r="B94" i="4" a="1"/>
  <c r="B94" i="4" s="1"/>
  <c r="B4" i="4" a="1"/>
  <c r="B4" i="4" s="1"/>
  <c r="E29" i="8" l="1"/>
  <c r="J13" i="8"/>
  <c r="J40" i="8"/>
  <c r="K13" i="8"/>
  <c r="K40" i="8"/>
  <c r="L10" i="8"/>
  <c r="L9" i="8"/>
  <c r="L8" i="8"/>
  <c r="L7" i="8"/>
  <c r="L6" i="8"/>
  <c r="L38" i="8"/>
  <c r="L37" i="8"/>
  <c r="L36" i="8"/>
  <c r="L35" i="8"/>
  <c r="L34" i="8"/>
  <c r="L33" i="8"/>
  <c r="L39" i="8"/>
  <c r="E11" i="8"/>
  <c r="E9" i="8"/>
  <c r="E14" i="8"/>
  <c r="E13" i="8"/>
  <c r="E10" i="8"/>
  <c r="E8" i="8"/>
  <c r="E7" i="8"/>
  <c r="D15" i="8"/>
  <c r="E12" i="8"/>
  <c r="E6" i="8"/>
  <c r="C15" i="8"/>
  <c r="E33" i="8"/>
  <c r="C42" i="8"/>
  <c r="E34" i="8"/>
  <c r="D42" i="8"/>
  <c r="E41" i="8"/>
  <c r="E40" i="8"/>
  <c r="E39" i="8"/>
  <c r="E38" i="8"/>
  <c r="E37" i="8"/>
  <c r="E36" i="8"/>
  <c r="E35" i="8"/>
  <c r="J46" i="8" l="1"/>
  <c r="K46" i="8"/>
  <c r="J45" i="8"/>
  <c r="K45" i="8"/>
  <c r="L40" i="8"/>
  <c r="E15" i="8"/>
  <c r="E42" i="8"/>
  <c r="L46" i="8" l="1"/>
  <c r="K47" i="8"/>
  <c r="J47" i="8"/>
  <c r="L45" i="8"/>
  <c r="L47" i="8" l="1"/>
  <c r="L13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<sst xmlns="http://schemas.openxmlformats.org/spreadsheetml/2006/main" count="2218" uniqueCount="1614">
  <si>
    <t>โรงเรียนเมืองกาฬสินธุ์</t>
  </si>
  <si>
    <t>เลขที่</t>
  </si>
  <si>
    <t>เลขประจำตัว</t>
  </si>
  <si>
    <t>ชื่อ นามสกุล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</si>
  <si>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</si>
  <si>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</si>
  <si>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</si>
  <si>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</si>
  <si>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</si>
  <si>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</si>
  <si>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</si>
  <si>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</si>
  <si>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</si>
  <si>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</si>
  <si>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</si>
  <si>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</si>
  <si>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</si>
  <si>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</si>
  <si>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</si>
  <si>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</si>
  <si>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</si>
  <si>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</si>
  <si>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</si>
  <si>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</si>
  <si>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</si>
  <si>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</si>
  <si>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</si>
  <si>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</si>
  <si>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</si>
  <si>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</si>
  <si>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</si>
  <si>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</si>
  <si>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</si>
  <si>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</si>
  <si>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ชื่อ - นามสกุล</t>
  </si>
  <si>
    <t>ชื่อ - สกุล</t>
  </si>
  <si>
    <t>รวม</t>
  </si>
  <si>
    <t>(แขวนลอย)</t>
  </si>
  <si>
    <t>นักเรียนแขวนลอย</t>
  </si>
  <si>
    <t>เด็กชายวีระพัฒน์ ภูชำนิ</t>
  </si>
  <si>
    <t>เด็กหญิงนัฐธาดา ดวงขำ</t>
  </si>
  <si>
    <t>เด็กหญิงพัชราภา ไพศาล</t>
  </si>
  <si>
    <t>เด็กหญิงรัตนภรณ์ โยทสิงห์</t>
  </si>
  <si>
    <t>เด็กหญิงกมลวรรณ ขันอาษา</t>
  </si>
  <si>
    <t>เด็กหญิงอนันตญา ภูพานใหญ่</t>
  </si>
  <si>
    <t>เด็กชายกฤตภาส ละว้า</t>
  </si>
  <si>
    <t>เด็กหญิงกัลยา ภูกิ่งเงิน</t>
  </si>
  <si>
    <t>18247</t>
  </si>
  <si>
    <t>18289</t>
  </si>
  <si>
    <t>18308</t>
  </si>
  <si>
    <t>18309</t>
  </si>
  <si>
    <t>18312</t>
  </si>
  <si>
    <t>18316</t>
  </si>
  <si>
    <t>18348</t>
  </si>
  <si>
    <t>18356</t>
  </si>
  <si>
    <t>18362</t>
  </si>
  <si>
    <t>18366</t>
  </si>
  <si>
    <t>18369</t>
  </si>
  <si>
    <t>18376</t>
  </si>
  <si>
    <t>18381</t>
  </si>
  <si>
    <t>18384</t>
  </si>
  <si>
    <t>18389</t>
  </si>
  <si>
    <t>18391</t>
  </si>
  <si>
    <t>18399</t>
  </si>
  <si>
    <t>18431</t>
  </si>
  <si>
    <t>18455</t>
  </si>
  <si>
    <t>18466</t>
  </si>
  <si>
    <t>18481</t>
  </si>
  <si>
    <t>18526</t>
  </si>
  <si>
    <t>18552</t>
  </si>
  <si>
    <t>18553</t>
  </si>
  <si>
    <t>18981</t>
  </si>
  <si>
    <t>18987</t>
  </si>
  <si>
    <t>19837</t>
  </si>
  <si>
    <t>18246</t>
  </si>
  <si>
    <t>18285</t>
  </si>
  <si>
    <t>18352</t>
  </si>
  <si>
    <t>18419</t>
  </si>
  <si>
    <t>18460</t>
  </si>
  <si>
    <t>19479</t>
  </si>
  <si>
    <t>19838</t>
  </si>
  <si>
    <t>19839</t>
  </si>
  <si>
    <t>19840</t>
  </si>
  <si>
    <t>19842</t>
  </si>
  <si>
    <t>19843</t>
  </si>
  <si>
    <t>19844</t>
  </si>
  <si>
    <t>19845</t>
  </si>
  <si>
    <t>19847</t>
  </si>
  <si>
    <t>19848</t>
  </si>
  <si>
    <t>19849</t>
  </si>
  <si>
    <t>19850</t>
  </si>
  <si>
    <t>19851</t>
  </si>
  <si>
    <t>19853</t>
  </si>
  <si>
    <t>19854</t>
  </si>
  <si>
    <t>19855</t>
  </si>
  <si>
    <t>19856</t>
  </si>
  <si>
    <t>19857</t>
  </si>
  <si>
    <t>19858</t>
  </si>
  <si>
    <t>19859</t>
  </si>
  <si>
    <t>19860</t>
  </si>
  <si>
    <t>19861</t>
  </si>
  <si>
    <t>19862</t>
  </si>
  <si>
    <t>19864</t>
  </si>
  <si>
    <t>18260</t>
  </si>
  <si>
    <t>18284</t>
  </si>
  <si>
    <t>18298</t>
  </si>
  <si>
    <t>18338</t>
  </si>
  <si>
    <t>18374</t>
  </si>
  <si>
    <t>18396</t>
  </si>
  <si>
    <t>18470</t>
  </si>
  <si>
    <t>18478</t>
  </si>
  <si>
    <t>18525</t>
  </si>
  <si>
    <t>19865</t>
  </si>
  <si>
    <t>19866</t>
  </si>
  <si>
    <t>19867</t>
  </si>
  <si>
    <t>19868</t>
  </si>
  <si>
    <t>19870</t>
  </si>
  <si>
    <t>19873</t>
  </si>
  <si>
    <t>19874</t>
  </si>
  <si>
    <t>19875</t>
  </si>
  <si>
    <t>19877</t>
  </si>
  <si>
    <t>19882</t>
  </si>
  <si>
    <t>17991</t>
  </si>
  <si>
    <t>18244</t>
  </si>
  <si>
    <t>18254</t>
  </si>
  <si>
    <t>18343</t>
  </si>
  <si>
    <t>18372</t>
  </si>
  <si>
    <t>18386</t>
  </si>
  <si>
    <t>18434</t>
  </si>
  <si>
    <t>18439</t>
  </si>
  <si>
    <t>18462</t>
  </si>
  <si>
    <t>18487</t>
  </si>
  <si>
    <t>19511</t>
  </si>
  <si>
    <t>19885</t>
  </si>
  <si>
    <t>19887</t>
  </si>
  <si>
    <t>19888</t>
  </si>
  <si>
    <t>19889</t>
  </si>
  <si>
    <t>19891</t>
  </si>
  <si>
    <t>19895</t>
  </si>
  <si>
    <t>19897</t>
  </si>
  <si>
    <t>19898</t>
  </si>
  <si>
    <t>19900</t>
  </si>
  <si>
    <t>18239</t>
  </si>
  <si>
    <t>18253</t>
  </si>
  <si>
    <t>18273</t>
  </si>
  <si>
    <t>18315</t>
  </si>
  <si>
    <t>18341</t>
  </si>
  <si>
    <t>18445</t>
  </si>
  <si>
    <t>18467</t>
  </si>
  <si>
    <t>19522</t>
  </si>
  <si>
    <t>19901</t>
  </si>
  <si>
    <t>19903</t>
  </si>
  <si>
    <t>19906</t>
  </si>
  <si>
    <t>19910</t>
  </si>
  <si>
    <t>19911</t>
  </si>
  <si>
    <t>19915</t>
  </si>
  <si>
    <t>19918</t>
  </si>
  <si>
    <t>17869</t>
  </si>
  <si>
    <t>18115</t>
  </si>
  <si>
    <t>18314</t>
  </si>
  <si>
    <t>18332</t>
  </si>
  <si>
    <t>18355</t>
  </si>
  <si>
    <t>18403</t>
  </si>
  <si>
    <t>18432</t>
  </si>
  <si>
    <t>18489</t>
  </si>
  <si>
    <t>18495</t>
  </si>
  <si>
    <t>18497</t>
  </si>
  <si>
    <t>18514</t>
  </si>
  <si>
    <t>18519</t>
  </si>
  <si>
    <t>19504</t>
  </si>
  <si>
    <t>19919</t>
  </si>
  <si>
    <t>19920</t>
  </si>
  <si>
    <t>19921</t>
  </si>
  <si>
    <t>19922</t>
  </si>
  <si>
    <t>19923</t>
  </si>
  <si>
    <t>19924</t>
  </si>
  <si>
    <t>18282</t>
  </si>
  <si>
    <t>18334</t>
  </si>
  <si>
    <t>18346</t>
  </si>
  <si>
    <t>18373</t>
  </si>
  <si>
    <t>18410</t>
  </si>
  <si>
    <t>18425</t>
  </si>
  <si>
    <t>18488</t>
  </si>
  <si>
    <t>19927</t>
  </si>
  <si>
    <t>19928</t>
  </si>
  <si>
    <t>19929</t>
  </si>
  <si>
    <t>19930</t>
  </si>
  <si>
    <t>19931</t>
  </si>
  <si>
    <t>19932</t>
  </si>
  <si>
    <t>19933</t>
  </si>
  <si>
    <t>19934</t>
  </si>
  <si>
    <t>19935</t>
  </si>
  <si>
    <t>19937</t>
  </si>
  <si>
    <t>19938</t>
  </si>
  <si>
    <t>18237</t>
  </si>
  <si>
    <t>นางสาวชญานี ภูขามคม</t>
  </si>
  <si>
    <t>เด็กหญิงพิมญาดา หมื่นจิตร์</t>
  </si>
  <si>
    <t>เด็กหญิงปิยมาศ ไร่สงวน</t>
  </si>
  <si>
    <t>เด็กชายธีรภัทร ศรีลารักษ์</t>
  </si>
  <si>
    <t>นางสาวชญาดา ไชยผา</t>
  </si>
  <si>
    <t>เด็กหญิงรวิสรา น้อยชื่น</t>
  </si>
  <si>
    <t>นายอภิศักดิ์ ฆารเจริญ</t>
  </si>
  <si>
    <t>นางสาวปนัดดา ภูจุไร</t>
  </si>
  <si>
    <t>นางสาวกรรณิกา ธรรมสิบปา</t>
  </si>
  <si>
    <t>นายสุคลวัฒน์ ศรีบุรัมย์</t>
  </si>
  <si>
    <t>นายดำรงค์ เดชานุราช</t>
  </si>
  <si>
    <t>นายเตชวัน ศรีมาเมือง</t>
  </si>
  <si>
    <t>นายวรกรณ์ บุตรศรี</t>
  </si>
  <si>
    <t>นางสาวกิตติมา พลศิริ</t>
  </si>
  <si>
    <t>นางสาวญาณิศา การวงษ์</t>
  </si>
  <si>
    <t>เด็กหญิงพัชรา พันต้น</t>
  </si>
  <si>
    <t>เด็กชายนราพงษ์ แสงพงษ์</t>
  </si>
  <si>
    <t>เด็กหญิงสุริดา ภูชมศรี</t>
  </si>
  <si>
    <t>ชาย</t>
  </si>
  <si>
    <t>หญิง</t>
  </si>
  <si>
    <t>ม.1/1</t>
  </si>
  <si>
    <t>ม.1/2</t>
  </si>
  <si>
    <t>ม.1/3</t>
  </si>
  <si>
    <t>ม.1/4</t>
  </si>
  <si>
    <t>ม.1/5</t>
  </si>
  <si>
    <t>ม.1/6</t>
  </si>
  <si>
    <t>ม.1/7</t>
  </si>
  <si>
    <t>ม.1/8</t>
  </si>
  <si>
    <t>ม.1/9</t>
  </si>
  <si>
    <t>ระดับ</t>
  </si>
  <si>
    <t>ม.2/1</t>
  </si>
  <si>
    <t>ม.2/2</t>
  </si>
  <si>
    <t>ม.2/3</t>
  </si>
  <si>
    <t>ม.2/4</t>
  </si>
  <si>
    <t>ม.2/5</t>
  </si>
  <si>
    <t>ม.2/6</t>
  </si>
  <si>
    <t>ม.2/7</t>
  </si>
  <si>
    <t>ม.2/8</t>
  </si>
  <si>
    <t>ม.2/9</t>
  </si>
  <si>
    <t>ม.4/1</t>
  </si>
  <si>
    <t>ม.4/2</t>
  </si>
  <si>
    <t>ม.4/3</t>
  </si>
  <si>
    <t>ม.4/4</t>
  </si>
  <si>
    <t>ม.4/5</t>
  </si>
  <si>
    <t>ม.6/1</t>
  </si>
  <si>
    <t>ม.5/1</t>
  </si>
  <si>
    <t>ม.5/2</t>
  </si>
  <si>
    <t>ม.5/3</t>
  </si>
  <si>
    <t>ม.5/4</t>
  </si>
  <si>
    <t>ม.5/5</t>
  </si>
  <si>
    <t>ม.5/6</t>
  </si>
  <si>
    <t>ม.6/2</t>
  </si>
  <si>
    <t>ม.6/3</t>
  </si>
  <si>
    <t>ม.6/4</t>
  </si>
  <si>
    <t>ม.ต้น</t>
  </si>
  <si>
    <t>ม.ปลาย</t>
  </si>
  <si>
    <t>รวม ม.1</t>
  </si>
  <si>
    <t>รวม ม.2</t>
  </si>
  <si>
    <t>รวม ม.3</t>
  </si>
  <si>
    <t>รวม ม.4</t>
  </si>
  <si>
    <t>รวม ม.5</t>
  </si>
  <si>
    <t>รวม ม.6</t>
  </si>
  <si>
    <t>นางสาวบุญญารัตน์ ชูบุญ</t>
  </si>
  <si>
    <t>วิทย์-คณิต</t>
  </si>
  <si>
    <t>ศิลป์-จีน</t>
  </si>
  <si>
    <t>ศิลป์-เกาหลี</t>
  </si>
  <si>
    <t>จำนวนนักเรียนโรงเรียนเมืองกาฬสินธุ์</t>
  </si>
  <si>
    <t>มัธยมศึกษาปีที่ 1</t>
  </si>
  <si>
    <t>มัธยมศึกษาปีที่ 2</t>
  </si>
  <si>
    <t>มัธยมศึกษาปีที่ 3</t>
  </si>
  <si>
    <t>มัธยมศึกษาปีที่ 4</t>
  </si>
  <si>
    <t>มัธยมศึกษาปีที่ 5</t>
  </si>
  <si>
    <t>มัธยมศึกษาปีที่ 6</t>
  </si>
  <si>
    <t>รายชื่อครูที่ปรึกษา</t>
  </si>
  <si>
    <t>ห้อง</t>
  </si>
  <si>
    <t>ม.1</t>
  </si>
  <si>
    <t>ม.2</t>
  </si>
  <si>
    <t>ม.3</t>
  </si>
  <si>
    <t>ม.4</t>
  </si>
  <si>
    <t>ม.6</t>
  </si>
  <si>
    <t>ม.5</t>
  </si>
  <si>
    <t>ชั้น</t>
  </si>
  <si>
    <t>นางชมพูนุช  จำปาอ่อน</t>
  </si>
  <si>
    <t>นางสินีนาฎ  ศิริชัยวัฒนกุล</t>
  </si>
  <si>
    <t>1. นายวุฒิชัย  คำสมหมาย  2.  นางณัฏฐิรา  คำสมหมาย</t>
  </si>
  <si>
    <t>นางสาวฉัตรฏิญาภรณ์  อุปภา</t>
  </si>
  <si>
    <t>1. นางประสพสุข  คำชนะ  2. นางสาววรรณประภา  ธานี</t>
  </si>
  <si>
    <t>1. นางสาวอรนิจ  ฤทธิโรจน์  2. นายวินัย  ศรีตระการ</t>
  </si>
  <si>
    <t>1. นายอธิวัฒน์  จิตจักร 2. นางสาวธัญญารัตน์  เถาวัลดี</t>
  </si>
  <si>
    <t>ม.6/5</t>
  </si>
  <si>
    <t>ม.6/6</t>
  </si>
  <si>
    <t>ม.6/7</t>
  </si>
  <si>
    <t>ม.3/1</t>
  </si>
  <si>
    <t>ม.3/2</t>
  </si>
  <si>
    <t>ม.3/3</t>
  </si>
  <si>
    <t>ม.3/4</t>
  </si>
  <si>
    <t>ม.3/5</t>
  </si>
  <si>
    <t>ม.3/6</t>
  </si>
  <si>
    <t>ม.3/7</t>
  </si>
  <si>
    <t>ม.3/8</t>
  </si>
  <si>
    <t>ม.3/9</t>
  </si>
  <si>
    <t>เด็กชายกมลเทพ ภูครองทุ่ง</t>
  </si>
  <si>
    <t>เด็กชายกิตติพงค์ สิงห์เจริญ</t>
  </si>
  <si>
    <t>เด็กชายจตุพล ดลเจิม</t>
  </si>
  <si>
    <t>เด็กชายจิตรเทพ ภูถาดงา</t>
  </si>
  <si>
    <t>เด็กชายณัฏฐกานต์ คุณทา</t>
  </si>
  <si>
    <t>เด็กชายณัฐกฤษ ไชยรอด</t>
  </si>
  <si>
    <t>เด็กชายณัฐพล พันธ์ผาด</t>
  </si>
  <si>
    <t>เด็กชายวรเมธ บุญยืน</t>
  </si>
  <si>
    <t>เด็กชายอดิศักดิ์ พงสะเดา</t>
  </si>
  <si>
    <t>เด็กชายอติชาติ ชาญสมร</t>
  </si>
  <si>
    <t>เด็กชายอัจฉริยะ พานิกร</t>
  </si>
  <si>
    <t>เด็กหญิงกนกวรรณ โพธินาม</t>
  </si>
  <si>
    <t>เด็กหญิงชลดา มาตชลา</t>
  </si>
  <si>
    <t>เด็กหญิงชาลิดา ปรีศิริ</t>
  </si>
  <si>
    <t>เด็กหญิงณิชาภา กองอุดม</t>
  </si>
  <si>
    <t>เด็กหญิงดารินทร์ บรรณสาร</t>
  </si>
  <si>
    <t>เด็กหญิงนภัสร แพงอุด</t>
  </si>
  <si>
    <t>เด็กหญิงนารีรัตน์ ไชยหาเนตร์</t>
  </si>
  <si>
    <t>เด็กหญิงบุญยพร หอกลาง</t>
  </si>
  <si>
    <t>เด็กหญิงปุริมปรัชญ์ ดลลม</t>
  </si>
  <si>
    <t>เด็กหญิงพรพิมล สุวรรณศรี</t>
  </si>
  <si>
    <t>เด็กหญิงเมมิกา ไชยกำบัง</t>
  </si>
  <si>
    <t>เด็กหญิงวรดา คำหงษา</t>
  </si>
  <si>
    <t>เด็กหญิงวรัทยา ถาวรเรือง</t>
  </si>
  <si>
    <t>เด็กหญิงวิชญาดา ภูแข็ง</t>
  </si>
  <si>
    <t>เด็กหญิงศิริประภา ภารสงวน</t>
  </si>
  <si>
    <t>เด็กหญิงศิริวรรณ ภูทองเงิน</t>
  </si>
  <si>
    <t>เด็กหญิงสุนิษา เนตรบางเพรียง</t>
  </si>
  <si>
    <t>เด็กหญิงสุพิชญา พันธุ์ภักดี</t>
  </si>
  <si>
    <t>เด็กหญิงอัญมณี จันที</t>
  </si>
  <si>
    <t>เด็กชายจีรพัฒน์ คำโสภา</t>
  </si>
  <si>
    <t>เด็กชายชลกร ไชยโคตร</t>
  </si>
  <si>
    <t>เด็กชายชาญชัย ไชยโคตร</t>
  </si>
  <si>
    <t>เด็กชายณัฏฐกิตติ์ คุณทา</t>
  </si>
  <si>
    <t>เด็กชายทัดเทพ สุมังคเศษ</t>
  </si>
  <si>
    <t>เด็กชายธนภัทร เกื้อกุล</t>
  </si>
  <si>
    <t>เด็กชายปิยะพงษ์ พรมชัย</t>
  </si>
  <si>
    <t>เด็กชายรพีพัฒน์ ภูผาผัน</t>
  </si>
  <si>
    <t>เด็กชายสุคลวัฒน์ ธารสมบัติ</t>
  </si>
  <si>
    <t>เด็กชายอภิสิทธิ์ ไชยสมบัติ</t>
  </si>
  <si>
    <t>เด็กหญิงกนกวรรณ ถาวรชาติ</t>
  </si>
  <si>
    <t>เด็กหญิงกมลชนก กองเกิด</t>
  </si>
  <si>
    <t>เด็กหญิงกานต์สินี ทิพย์เอม</t>
  </si>
  <si>
    <t>เด็กหญิงจินดารัตน์ สระแก้ว</t>
  </si>
  <si>
    <t>เด็กหญิงชนิสรา คำควร</t>
  </si>
  <si>
    <t>เด็กหญิงดารารัตน์ พิลากุล</t>
  </si>
  <si>
    <t>เด็กหญิงทิพย์สุดา ยืนยั้ง</t>
  </si>
  <si>
    <t>เด็กหญิงธัญญาภรณ์ แก้วกัลป์</t>
  </si>
  <si>
    <t>เด็กหญิงพิมพิกา เนตรักษ์</t>
  </si>
  <si>
    <t>เด็กหญิงพิยดา ณรงค์ฤทธิ์</t>
  </si>
  <si>
    <t>เด็กหญิงพิยดา วงสะอาด</t>
  </si>
  <si>
    <t>เด็กหญิงภัทราพร ดอนวิชิต</t>
  </si>
  <si>
    <t>เด็กหญิงรุ่งนภา ดลเรขา</t>
  </si>
  <si>
    <t>เด็กหญิงศิริโสภา มาลาพัตร</t>
  </si>
  <si>
    <t>เด็กหญิงสุพัชชา กุไรรัตน์</t>
  </si>
  <si>
    <t>เด็กหญิงอาริสา ย้อนโคกสูง</t>
  </si>
  <si>
    <t>เด็กชายเกียรติกร บุญอุ้ม</t>
  </si>
  <si>
    <t>เด็กชายชนธัญ วุฒิธรรม</t>
  </si>
  <si>
    <t>เด็กชายณัฐพล ชนะพาล</t>
  </si>
  <si>
    <t>เด็กชายณัฐภัทร นันจำรัส</t>
  </si>
  <si>
    <t>เด็กชายทินภัทร อุ่นผ่อง</t>
  </si>
  <si>
    <t>เด็กชายธนพล ภูคงสด</t>
  </si>
  <si>
    <t>เด็กชายธีรดนย์ คำตะขบ</t>
  </si>
  <si>
    <t>เด็กชายภาคิน นาคมาก</t>
  </si>
  <si>
    <t>เด็กชายศุภวิชญ์ มูลศรี</t>
  </si>
  <si>
    <t>เด็กชายอฐิติพงษ์ ชนาพงษ์จารุ</t>
  </si>
  <si>
    <t>เด็กหญิงกนกวรรณ ชนะพันธ์</t>
  </si>
  <si>
    <t>เด็กหญิงขวัญข้าว ศิริภูมิ</t>
  </si>
  <si>
    <t>เด็กหญิงคีตวา อุ่นโคกกลาง</t>
  </si>
  <si>
    <t>เด็กหญิงณฐรัตน์ ทับสมบัติ</t>
  </si>
  <si>
    <t>เด็กหญิงบัณฑิตา คำมีแสง</t>
  </si>
  <si>
    <t>เด็กหญิงรุจิกาญณ์ เวียงวิลัย</t>
  </si>
  <si>
    <t>เด็กหญิงวรกัญญา แสนสีมนต์</t>
  </si>
  <si>
    <t>เด็กหญิงวรรณภา​ อ้นโต</t>
  </si>
  <si>
    <t>เด็กหญิงวิภาดา สองคร</t>
  </si>
  <si>
    <t>เด็กหญิงศรารัตน์ พิมชะอุ่ม</t>
  </si>
  <si>
    <t>เด็กหญิงศศิวิมล สงพัฒน์</t>
  </si>
  <si>
    <t>เด็กหญิงสุธาทิพย์ พุ่มไสว</t>
  </si>
  <si>
    <t>เด็กหญิงอนัญญา โคตรสีวงษ์</t>
  </si>
  <si>
    <t>เด็กหญิงอัฐติยา ทองรัตน์</t>
  </si>
  <si>
    <t>เด็กชายกันตณัฐ แจ่มเสียง</t>
  </si>
  <si>
    <t>เด็กชายกันตภณ ยะระพันธ์</t>
  </si>
  <si>
    <t>เด็กชายเชิดชู ภูสมนึก</t>
  </si>
  <si>
    <t>เด็กชายณัฐกิตติ์ นันจักร</t>
  </si>
  <si>
    <t>เด็กชายทีปกร ภูขันซ้าย</t>
  </si>
  <si>
    <t>เด็กชายธนพล คชราช</t>
  </si>
  <si>
    <t>เด็กชายธนพล สารฤทธิ์</t>
  </si>
  <si>
    <t>เด็กชายธาวิต ฆารฤทธิ์</t>
  </si>
  <si>
    <t>เด็กชายธิติวัฒน์ ภูแพง</t>
  </si>
  <si>
    <t>เด็กชายธีรภัทร ฆารโสภณ</t>
  </si>
  <si>
    <t>เด็กชายเหมรัศมิ์ ริกำแง</t>
  </si>
  <si>
    <t>เด็กชายอนุชา ญาณแผ้ว</t>
  </si>
  <si>
    <t>เด็กชายอนุวัฒน์ ภูขันธ์</t>
  </si>
  <si>
    <t>เด็กชายอิทธิรัตน์ ภูละมุล</t>
  </si>
  <si>
    <t>เด็กหญิงกวางกมล สุวรรณคำ</t>
  </si>
  <si>
    <t>เด็กหญิงจินตนา ภูภักดี</t>
  </si>
  <si>
    <t>เด็กหญิงปรียาภัทร ภูสีดิน</t>
  </si>
  <si>
    <t>เด็กหญิงมณญาลักษณ์ ญาณผาด</t>
  </si>
  <si>
    <t>เด็กหญิงมินฑิตา การรัตน์</t>
  </si>
  <si>
    <t>เด็กหญิงอธิศรา ภูขันซ้าย</t>
  </si>
  <si>
    <t>เด็กหญิงอินทิรา เศวตสุวรรณ</t>
  </si>
  <si>
    <t>เด็กหญิงไอรดา บุญเศษ</t>
  </si>
  <si>
    <t>เด็กชายกิตติคุณ จำเริญไกร</t>
  </si>
  <si>
    <t>เด็กชายกิตติพัทธ์ พัฒนโพธิ์</t>
  </si>
  <si>
    <t>เด็กชายณัฐวุฒิ มุงคุณ</t>
  </si>
  <si>
    <t>เด็กชายนวพล ภูแสงศรี</t>
  </si>
  <si>
    <t>เด็กชายนาคินทร์ มงคลพันธ์</t>
  </si>
  <si>
    <t>เด็กชายนิชคุณ คชนิล</t>
  </si>
  <si>
    <t>เด็กชายปกรณ์ ภูสมมาตร</t>
  </si>
  <si>
    <t>เด็กชายปัญญา ขันชารี</t>
  </si>
  <si>
    <t>เด็กชายพงษ์พัฒน์ หนึ่งคำมี</t>
  </si>
  <si>
    <t>เด็กชายภาณุภัทร์ อุตะทิน</t>
  </si>
  <si>
    <t>เด็กชายอนุวัฒน์ ภูนาเพชร</t>
  </si>
  <si>
    <t>เด็กชายอลงกรณ์ ถนอมประเสริฐ</t>
  </si>
  <si>
    <t>เด็กหญิงกมลพรรณ เทพธรา</t>
  </si>
  <si>
    <t>เด็กหญิงกุลกนก ทันชม</t>
  </si>
  <si>
    <t>เด็กหญิงภคพร ธารประเสริฐ</t>
  </si>
  <si>
    <t>เด็กหญิงมุกดารัตน์ ภูสาคร</t>
  </si>
  <si>
    <t>เด็กหญิงศรัญญา ภูกิจนาค</t>
  </si>
  <si>
    <t>เด็กหญิงสุชัญญา สมมิตร</t>
  </si>
  <si>
    <t>เด็กหญิงอดิภา พิงพิน</t>
  </si>
  <si>
    <t>เด็กหญิงอภิชญา แสงสี</t>
  </si>
  <si>
    <t>เด็กชายกิตติชัย จุ้มนารินทร์</t>
  </si>
  <si>
    <t>เด็กชายจิตติพงศ์ แผลงศร</t>
  </si>
  <si>
    <t>เด็กชายฐิติกร ต้นตะภา</t>
  </si>
  <si>
    <t>เด็กชายณัฐพล เผ่าพันธ์ดี</t>
  </si>
  <si>
    <t>เด็กชายณัฐวุฒิ ภูกิ่งเงิน</t>
  </si>
  <si>
    <t>เด็กชายดนุพล แผลงศร</t>
  </si>
  <si>
    <t>เด็กชายธีรเดช ศรีอากาศ</t>
  </si>
  <si>
    <t>เด็กชายพรพิพัฒน์ นามบุญ</t>
  </si>
  <si>
    <t>เด็กชายพัชรพล สอนคำเฟือย</t>
  </si>
  <si>
    <t>เด็กชายภูตะวัน พนมเขต</t>
  </si>
  <si>
    <t>เด็กชายรภีภัทร อ๊อดหมี</t>
  </si>
  <si>
    <t>เด็กชายวันชัย แสนชั่ง</t>
  </si>
  <si>
    <t>เด็กชายศิธิศักดิ์ ถนอมสมบัติ</t>
  </si>
  <si>
    <t>เด็กหญิงกนกพร พระศิริ</t>
  </si>
  <si>
    <t>เด็กหญิงกันยณัฐ หิรัญรัตน์สกุล</t>
  </si>
  <si>
    <t>เด็กหญิงกานต์พิชชา ภักดีแพง</t>
  </si>
  <si>
    <t>เด็กหญิงชลธิชา คละบุตร</t>
  </si>
  <si>
    <t>เด็กหญิงธิดารัตน์ โนนทิง</t>
  </si>
  <si>
    <t>เด็กหญิงเบญญาภา โคตะนนท์</t>
  </si>
  <si>
    <t>เด็กหญิงอารยา ธารแม้น</t>
  </si>
  <si>
    <t>เด็กชายกิตติกวิน ภูทัดฝน</t>
  </si>
  <si>
    <t>เด็กชายเขตตะวัน อุ่นทรพันธ์</t>
  </si>
  <si>
    <t>เด็กชายณัฐวุฒิ บุตรวงค์</t>
  </si>
  <si>
    <t>เด็กชายทินภัทร ภูครองทอง</t>
  </si>
  <si>
    <t>เด็กชายพงศกร ทรัพย์ชม</t>
  </si>
  <si>
    <t>เด็กชายภานุพงศ์ นิลสนธิ</t>
  </si>
  <si>
    <t>เด็กชายภูมิพัฒน์ โพธิ์งาม</t>
  </si>
  <si>
    <t>เด็กชายรวีโรจน์ แสนปาง</t>
  </si>
  <si>
    <t>เด็กชายวายุ ลอยประเสริฐกุล</t>
  </si>
  <si>
    <t>เด็กชายสุขสันต์ อิ่มเจือ</t>
  </si>
  <si>
    <t>เด็กชายเสฏฐวุฒิ ภูมีชิต</t>
  </si>
  <si>
    <t>เด็กหญิงกัญญารัตน์ ทองคำแสง</t>
  </si>
  <si>
    <t>เด็กหญิงกาญน์เกล้า สำราญวงค์</t>
  </si>
  <si>
    <t>เด็กหญิงชญานิษฐ์ พลดงนอก</t>
  </si>
  <si>
    <t>เด็กหญิงชลธิชา อาคะราช</t>
  </si>
  <si>
    <t>เด็กหญิงณัฐธิดา พัสดา</t>
  </si>
  <si>
    <t>เด็กหญิงธนัชชา บุญศรีนาค</t>
  </si>
  <si>
    <t>เด็กหญิงนภัสสรณ์ ถิ่นวาสนา</t>
  </si>
  <si>
    <t>เด็กหญิงปาริตา ถนอมสงวน</t>
  </si>
  <si>
    <t>เด็กหญิงพรนิภา จันคำวงค์</t>
  </si>
  <si>
    <t>เด็กหญิงพิมพ์ชนก อังคะแสน</t>
  </si>
  <si>
    <t>เด็กชายกฤษณพล คำประเทือง</t>
  </si>
  <si>
    <t>เด็กชายจักรพรรณ การวงษ์</t>
  </si>
  <si>
    <t>เด็กชายชนกชนต์ แจ่มเสียง</t>
  </si>
  <si>
    <t>เด็กชายชนาภัทร ไชยมะณี</t>
  </si>
  <si>
    <t>เด็กชายชัชชนะพล หอมสมบัติ</t>
  </si>
  <si>
    <t>เด็กชายณัฐพัฒน์ เรืองสมบัติ</t>
  </si>
  <si>
    <t>เด็กชายธีรัชตมงคล ภักดีมา</t>
  </si>
  <si>
    <t>เด็กชายพรเทพถาวร สารบุตร</t>
  </si>
  <si>
    <t>เด็กชายภัทรนนท์ สุทธภุธร</t>
  </si>
  <si>
    <t>เด็กชายวรุต ม่วงศรี</t>
  </si>
  <si>
    <t>เด็กชายวีรภัทร ปรีแม้น</t>
  </si>
  <si>
    <t>เด็กหญิงชัญญาภรณ์ ดีหมื่นไวย</t>
  </si>
  <si>
    <t>เด็กหญิงดารินทร์ อัฐนาค</t>
  </si>
  <si>
    <t>เด็กหญิงปองกานต์ ถิตย์รัศมี</t>
  </si>
  <si>
    <t>เด็กหญิงปัทมวรรณ ร่มโพรีย์</t>
  </si>
  <si>
    <t>เด็กหญิงภัทราวดี วงศ์โต</t>
  </si>
  <si>
    <t>เด็กหญิงมลชลิดา ภูมิ่งเดือน</t>
  </si>
  <si>
    <t>เด็กหญิงอารีรัตน์ ภูลายเรียบ</t>
  </si>
  <si>
    <t>เด็กชายกิตติศักดิ์ รัตนพล</t>
  </si>
  <si>
    <t>เด็กชายแก่นเพชร บุญยิ่ง</t>
  </si>
  <si>
    <t>เด็กชายชนะพล บุญเอก</t>
  </si>
  <si>
    <t>เด็กชายชินวัตร ศิริสาร</t>
  </si>
  <si>
    <t>เด็กชายฐิติวัฒน์ เพิ่มศิลป์</t>
  </si>
  <si>
    <t>เด็กชายฐิติวัสส์ สกุลจำรัส</t>
  </si>
  <si>
    <t>เด็กชายต้นตระกูล สำราญรื่น</t>
  </si>
  <si>
    <t>เด็กชายถาวร พรรณงาม</t>
  </si>
  <si>
    <t>เด็กชายทยากร พาสมบูรณ์</t>
  </si>
  <si>
    <t>เด็กชายนราธิป ถนอนประเสริฐ</t>
  </si>
  <si>
    <t>เด็กชายพงศกร บรรณามล</t>
  </si>
  <si>
    <t>เด็กชายพรมงคล พิมพะสาลี</t>
  </si>
  <si>
    <t>เด็กชายพัฒนพงศ์ วิเศษลา</t>
  </si>
  <si>
    <t>เด็กชายพีรพัฒน์ พัฒนโพธิ์</t>
  </si>
  <si>
    <t>เด็กชายภัทรพล ปรีสิทธิ์</t>
  </si>
  <si>
    <t>เด็กชายรัชชานนท์ สารปรัง</t>
  </si>
  <si>
    <t>เด็กชายสรายุทธ์ คำโสม</t>
  </si>
  <si>
    <t>เด็กชายอิทธพัทธ์ วงสะอาด</t>
  </si>
  <si>
    <t>เด็กหญิงนันทิตา ปรีสิทธิ์</t>
  </si>
  <si>
    <t>เด็กหญิงนิดานุช มณีเริ่มรุจ</t>
  </si>
  <si>
    <t>เด็กหญิงบัณฑิตา จิระกุล</t>
  </si>
  <si>
    <t>เด็กหญิงปริฉัตร แป้นทอง</t>
  </si>
  <si>
    <t>เด็กหญิงรัฐญาดา เลาไชย</t>
  </si>
  <si>
    <t>เด็กหญิงวรัญญา ภูกิ่งเงิน</t>
  </si>
  <si>
    <t>เด็กหญิงสุพิชญา สังข์ทอง</t>
  </si>
  <si>
    <t>เด็กชายชลธิศ ญาณพิบูลย์</t>
  </si>
  <si>
    <t>เด็กชายชัยวัฒน์ เขาวงค์</t>
  </si>
  <si>
    <t>เด็กชายณภัทร ทิศสว่าง</t>
  </si>
  <si>
    <t>เด็กชายณัฐพล ชาลีจันทร์</t>
  </si>
  <si>
    <t>เด็กชายถิรคุณ นันรุ่ง</t>
  </si>
  <si>
    <t>เด็กชายทักษกร โบราณ</t>
  </si>
  <si>
    <t>เด็กชายธนิสร ภูกิ่งงาม</t>
  </si>
  <si>
    <t>เด็กชายปฐมพร บุญมา</t>
  </si>
  <si>
    <t>เด็กชายพีรพัฒน์ อุฒมนตรี</t>
  </si>
  <si>
    <t>เด็กชายวายุ โพนศรีสม</t>
  </si>
  <si>
    <t>เด็กชายศราวุฒิ ภูถมดี</t>
  </si>
  <si>
    <t>เด็กชายศิวกรณ์ วาริคิด</t>
  </si>
  <si>
    <t>เด็กชายศิวนาถ คำประสาร</t>
  </si>
  <si>
    <t>เด็กชายอัครพล ภูชุ่ม</t>
  </si>
  <si>
    <t>เด็กหญิงกมลชนก แสงครามสว่าง</t>
  </si>
  <si>
    <t>เด็กหญิงเกศรินทร์ พัฒนโชติ</t>
  </si>
  <si>
    <t>เด็กหญิงต้นข้าว นันเรี่ยม</t>
  </si>
  <si>
    <t>เด็กหญิงพัชราภรณ์ ปรีวิชัย</t>
  </si>
  <si>
    <t>เด็กหญิงภัทราวดี บุญสาร</t>
  </si>
  <si>
    <t>เด็กหญิงยิ่งลักษณ์ สุวรรณโมรา</t>
  </si>
  <si>
    <t>เด็กหญิงสุภัททา บุญศาสตร์</t>
  </si>
  <si>
    <t>เด็กหญิงอังษญานันท์ โพธิ์งาม</t>
  </si>
  <si>
    <t>เด็กชายอนันต์ อนุพันธุ์</t>
  </si>
  <si>
    <t>นายราม ประดับเพ็ชร</t>
  </si>
  <si>
    <t>นางสาวปรียาภร นิลชาติ</t>
  </si>
  <si>
    <t>นางสาวพรพิมล ประดับสี</t>
  </si>
  <si>
    <t>นางสาวอภิญญา ภูดินดง</t>
  </si>
  <si>
    <t>นางสาววรรณรดา ธารศรี</t>
  </si>
  <si>
    <t>นางสาววิชญาพร ผลเรือง</t>
  </si>
  <si>
    <t>นางสาวกัลยาณี วิทูลศิลป์</t>
  </si>
  <si>
    <t>นางสาวณัฐณิชา มณีรัตน์</t>
  </si>
  <si>
    <t>นายพัทรพล ศรีหามาตย์</t>
  </si>
  <si>
    <t>นางสาวปาณิสรา รองทอง</t>
  </si>
  <si>
    <t>นางสาวสุนิดา ศรีวรรณา</t>
  </si>
  <si>
    <t>นางสาวเปรมมิกา พบวงศษา</t>
  </si>
  <si>
    <t>นายธนโชค ดอนประจง</t>
  </si>
  <si>
    <t>นายพีรพัฒน์ บรรณามล</t>
  </si>
  <si>
    <t>นางสาวประภาวิณี สิทธิจันทร์</t>
  </si>
  <si>
    <t>นางสาวณัฐชา กัลยานาม</t>
  </si>
  <si>
    <t>นางสาวปองขวัญ บัวน้อย</t>
  </si>
  <si>
    <t>นางสาววิชุดาภรณ์ อุดมรัตน์</t>
  </si>
  <si>
    <t>นางสาวพิมลดา ภูแท่งแก้ว</t>
  </si>
  <si>
    <t>นางสาวสุชัญญา บุริวัน</t>
  </si>
  <si>
    <t>นางสาวสุธาสินี รอบคอบ</t>
  </si>
  <si>
    <t>นางสาวปิ่นแก้ว จันทรภู</t>
  </si>
  <si>
    <t>นายปฐมพงษ์ สุทธิบุตร</t>
  </si>
  <si>
    <t>นายธนภัทร อุ่นสวิง</t>
  </si>
  <si>
    <t>นายชลกร ศรีภพ</t>
  </si>
  <si>
    <t>นายอานนท์ คารมหวาน</t>
  </si>
  <si>
    <t>นางสาวพิชญธิดา ภูบุญเติม</t>
  </si>
  <si>
    <t>นางสาวจีราณัฐ พลเสน</t>
  </si>
  <si>
    <t>นางสาวลลนา ภูชื่นบาล</t>
  </si>
  <si>
    <t>นางสาวจุฑารัตน์ สีคำ</t>
  </si>
  <si>
    <t>นางสาวปณิดา ถียัง</t>
  </si>
  <si>
    <t>นางสาวปิยะดา วรกต</t>
  </si>
  <si>
    <t>นางสาวอภิญญา ฉันประเดิม</t>
  </si>
  <si>
    <t>นายปิยะ ศรีโสละ</t>
  </si>
  <si>
    <t>นายเอกกวี พันธุ์สุวรรณ</t>
  </si>
  <si>
    <t>นายอรุโณชา สารสัย</t>
  </si>
  <si>
    <t>นางสาวอริสา จอมทรักษ์</t>
  </si>
  <si>
    <t>นายครรชิตพล ภูลิ้นลาย</t>
  </si>
  <si>
    <t>นายพลวัฒน์ มณีวงค์</t>
  </si>
  <si>
    <t>นายอภิวัฒน์ ถิตย์สมบูรณ์</t>
  </si>
  <si>
    <t>นายณัฐวุฒิ วังภูผา</t>
  </si>
  <si>
    <t>นายกิตติวัฒน์ ใจบุญ</t>
  </si>
  <si>
    <t>นางสาวปนัดดา อิ่มพล</t>
  </si>
  <si>
    <t>นางสาวสุวนันท์ วรรณภักดี</t>
  </si>
  <si>
    <t>นางสาวชมพูนุช ภูแย้ม</t>
  </si>
  <si>
    <t>นางสาวประกายดาว แสนจ้ำ</t>
  </si>
  <si>
    <t>นางสาวศุภิสรา จิตใหญ่</t>
  </si>
  <si>
    <t>นางสาวกัณติชา พรมจันทร์</t>
  </si>
  <si>
    <t>นางสาวชนันธร สุขประเสริฐ</t>
  </si>
  <si>
    <t>เด็กหญิงวทันยา ศรีสุทัศน์</t>
  </si>
  <si>
    <t>วิทย์-คอม</t>
  </si>
  <si>
    <t>ศิลป์-กีฬา</t>
  </si>
  <si>
    <t>ศิลป์-ภาษา</t>
  </si>
  <si>
    <t>เด็กหญิงรัตน์ติกา วงกาษา</t>
  </si>
  <si>
    <t>เด็กชายชุติภาส จารึกกลาง</t>
  </si>
  <si>
    <t>เด็กหญิงพิมพ์ลดา กิ่งเกตุ</t>
  </si>
  <si>
    <t>นางสาวอรนลิน วันชัย</t>
  </si>
  <si>
    <t>นายสุรเดช นันอำไพ</t>
  </si>
  <si>
    <t>นางสาวสุพัตรา สุไผ่โพธิ์</t>
  </si>
  <si>
    <t>นางสาวปลิตา คงดำเป</t>
  </si>
  <si>
    <t>นางสาวจิราภรณ์ กั้วมาลา</t>
  </si>
  <si>
    <t>นางสาวพัชราพรรณ อินทนู</t>
  </si>
  <si>
    <t>นางสาวอรนิชา แน่นอุดร</t>
  </si>
  <si>
    <t>นายกฤษณะ ภูกิ่งพลอย</t>
  </si>
  <si>
    <t>นายชาลิสา ภูขันเพ็ง</t>
  </si>
  <si>
    <t>เด็กชายธนกฤต บูรพาพรพันธ์</t>
  </si>
  <si>
    <t>เด็กชายณัฐพงษ์ คนคง</t>
  </si>
  <si>
    <t>เด็กหญิงกัลยารัตน์ จำกอง</t>
  </si>
  <si>
    <t>เด็กชายปภากร ภารวิชัย</t>
  </si>
  <si>
    <t>นางสาวเบ็ญจรัตน์ หวังเสริมกลาง</t>
  </si>
  <si>
    <t>เด็กหญิงชลดา เสมามิ่ง</t>
  </si>
  <si>
    <t>เด็กชายกฤต มหาชัย</t>
  </si>
  <si>
    <t>นางสาวภัคจิรา ศรีเสนพิลา</t>
  </si>
  <si>
    <t>นางสาวภาวิณี เฉิดสุวรรณ์</t>
  </si>
  <si>
    <t>นางสาวโชติกา ภูบุญอบ</t>
  </si>
  <si>
    <t>นายอนุสรณ์ คำสถิต</t>
  </si>
  <si>
    <t>เด็กหญิงอัญชิษฐา ญาติประทุม</t>
  </si>
  <si>
    <t>นายศิลา ถนอมประเสริฐ</t>
  </si>
  <si>
    <t>1. นายเขต  ดอนประจำ  2. นางสาวจิรภา  ภูพันนา</t>
  </si>
  <si>
    <t xml:space="preserve">1. นางสุภาภรณ์  ดงเรืองศรี  2. นางสาวปิยะดา  ดีสวนโคก  </t>
  </si>
  <si>
    <t>1. นางสาวรัตยาภรณ์  ปริยะสิทธิ์  2. ว่าที่ ร.ต.กริชภัฏช์  จันทะมูล</t>
  </si>
  <si>
    <t>1. ว่าที่ ร.ต.หญิงศิริลักษณ์  ดาวศรี  2. นายทศพล  เทศารินทร์</t>
  </si>
  <si>
    <t>1. นางสาวเพียงตะวัน  บุญแสน  2. นางสาวณัฐพร  อรรคอำนวย</t>
  </si>
  <si>
    <t>1. นางสาวศรินยา  จรัสแผ้ว  2. นางสาวชลดา  คงสมมาตย์</t>
  </si>
  <si>
    <t>1. นายพงษ์ศักดิ์  พันสุข  2. นางสาวนวพร  ศรีสวัสดิ์</t>
  </si>
  <si>
    <t>1. นางนพวรรณ  แสนมาโนช  2. นางสาวอภิญญา  ภูปัง</t>
  </si>
  <si>
    <t xml:space="preserve">1. นางจิราพร  เครือแวงมน  2. นางสาวอัจฉรา  นาจำรัส </t>
  </si>
  <si>
    <t xml:space="preserve">1. นางนภัสชล  โคตรชมภู  2. นางสาวกุสุมาสพ์  วารีไสย์ </t>
  </si>
  <si>
    <t>นางอรวรรณ  เหล่าชัย</t>
  </si>
  <si>
    <t>นางสาวณัฐรานี   สุดตะนา</t>
  </si>
  <si>
    <t>นางอโนมา  เย็นใจ</t>
  </si>
  <si>
    <t>นางสาวนารินทร์   สินทรมย์</t>
  </si>
  <si>
    <t xml:space="preserve">นางสาววีรันทร์ศิตา  มีหนองหว้า </t>
  </si>
  <si>
    <t>นางสาวเมทิชา  สำราญเรียบ</t>
  </si>
  <si>
    <t>เด็กหญิงอริษา โล่ห์สุวรรณ</t>
  </si>
  <si>
    <t>เด็กหญิงอัญชญาพร ภูพาดแร่</t>
  </si>
  <si>
    <t>เด็กชายฐากูร พันธ์ศิริ</t>
  </si>
  <si>
    <t>เด็กชายจุลพัฒน์ ชุบขุนทด</t>
  </si>
  <si>
    <t>เด็กหญิงศิริวิมล แก้วสุวรรณ์</t>
  </si>
  <si>
    <t>เด็กหญิงณัชชา จุทาขันธ์</t>
  </si>
  <si>
    <t>เด็กหญิงณัชชา พัสดร</t>
  </si>
  <si>
    <t>นายอนนทพร พิกุลดก</t>
  </si>
  <si>
    <t>เด็กชายกฤษณพล ลีคำงาม</t>
  </si>
  <si>
    <t>1. นางสาวสุมนา อึ้งพลาชัย 2.  ว่าที่ ร.ต.วิชชาวุธ  อุ่นสิม</t>
  </si>
  <si>
    <t>เด็กหญิงทักษพร เทียบทอง</t>
  </si>
  <si>
    <t>1.  นางสาวสุชาดา  อุทัยบุรมย์ 2. นายเกียรติภูมิ พรมสุข</t>
  </si>
  <si>
    <t>เด็กหญิงทิพย์ศิริ ภูถาดลาย</t>
  </si>
  <si>
    <t>เด็กชายดลวัฒน์ นันเอี่ยม</t>
  </si>
  <si>
    <t>1. นางสาวศศิธร  อัศวภูมิ  2.  นางสาวปนิดา การฟุ้ง</t>
  </si>
  <si>
    <t>เด็กชายกิตติฑักษ์ ภูสงวน</t>
  </si>
  <si>
    <t>เด็กหญิงรสิตา ภูแข่งหมอก</t>
  </si>
  <si>
    <t>เด็กชายธีรศักดิ์ รังไสย์</t>
  </si>
  <si>
    <t>นายชัยมงคล ถินไผ่บูลย์</t>
  </si>
  <si>
    <t>เด็กหญิงชลพิชา ขันธะวิเศษ</t>
  </si>
  <si>
    <t>1. นางสาวปราณี นันทะแสน    2. นางเพ็ญพร กุศลาธรรม</t>
  </si>
  <si>
    <t>เด็กชายวุฒิกร พรมเทพ</t>
  </si>
  <si>
    <t>18453</t>
  </si>
  <si>
    <t>เด็กชายธนาดล นาใจทน</t>
  </si>
  <si>
    <t>1. นางนิตยา  บูรพาพรพันธ์  2. นางสาวมลิสา แต้ธวัช</t>
  </si>
  <si>
    <t>เด็กหญิงพรพิมล ทุมกลาง</t>
  </si>
  <si>
    <t>เด็กหญิงชนิดา วงศ์กาไสย</t>
  </si>
  <si>
    <t>เด็กหญิงรัชฎาพร มูลวิไล</t>
  </si>
  <si>
    <t>เด็กชายภาคิน จาดคล้าย</t>
  </si>
  <si>
    <t>เด็กชายณัฐภัทร ลำพองชาติ</t>
  </si>
  <si>
    <t>ภาคเรียนที่ 1 ปีการศึกษา 2568</t>
  </si>
  <si>
    <t>ม.2/10</t>
  </si>
  <si>
    <t>นายวรายุทธ สังรวมใจ</t>
  </si>
  <si>
    <t>เด็กชายทัดเทพ ภารไสว</t>
  </si>
  <si>
    <t>เด็กชายพัชระ หมื่นพัด</t>
  </si>
  <si>
    <t>เด็กหญิงณิชานันท์ พันธุ์วัตร</t>
  </si>
  <si>
    <t>เด็กหญิงปวีณา ตรีวิเศษ</t>
  </si>
  <si>
    <t>เด็กชายอณารักษ์ ขันทอง</t>
  </si>
  <si>
    <t>เด็กหญิงกมลทิพย์ แสนสุข</t>
  </si>
  <si>
    <t>เด็กหญิงกัญญารัตน์ เกิดสมบูรณ์</t>
  </si>
  <si>
    <t>เด็กหญิงณัฐรดา ภูกระทาน</t>
  </si>
  <si>
    <t>เด็กหญิงสุชาวดี สุขเกษม</t>
  </si>
  <si>
    <t>เด็กชายธนภัทร บุญเสนาะ</t>
  </si>
  <si>
    <t>เด็กชายพรพิพัฒน์ มณีก้อน</t>
  </si>
  <si>
    <t>เด็กหญิงจิรดา เรณู</t>
  </si>
  <si>
    <t>เด็กหญิงณัฐธิดา ภารบูรณ์</t>
  </si>
  <si>
    <t>เด็กหญิงนริศรา อิ่มพูล</t>
  </si>
  <si>
    <t>เด็กหญิงวัชราภรณ์ พื้นพรหม</t>
  </si>
  <si>
    <t>เด็กหญิงสุพัฒตา พงษา</t>
  </si>
  <si>
    <t>เด็กชายภาคิณ สีสุทัศ</t>
  </si>
  <si>
    <t>เด็กชายศุภกิจ จารึกกลาง</t>
  </si>
  <si>
    <t>เด็กหญิงชมจันทร์ ชัยประมาตร์</t>
  </si>
  <si>
    <t>เด็กชายนันทิพัฒน์ ทับยะลิต</t>
  </si>
  <si>
    <t>เด็กชายปุญญพัฒน์ นันรุ่ง</t>
  </si>
  <si>
    <t>เด็กหญิงกุลสตรี ภูบัวคำ</t>
  </si>
  <si>
    <t>เด็กหญิงชลธิชา นามวงษ์</t>
  </si>
  <si>
    <t>เด็กหญิงสวรินทร์ ปรีประเสริฐ</t>
  </si>
  <si>
    <t>เด็กหญิงอรุณนภา เรืองศรี</t>
  </si>
  <si>
    <t>เด็กชายวีระเทพ ลาภประเสริฐ</t>
  </si>
  <si>
    <t>เด็กหญิงเพชรเงิน แสงพล</t>
  </si>
  <si>
    <t>เด็กชายชนาธิน อ่อนน้อย</t>
  </si>
  <si>
    <t>เด็กชายทิวา ชมสีดา</t>
  </si>
  <si>
    <t>เด็กชายนพกร ทรัพย์วิบูลย์</t>
  </si>
  <si>
    <t>เด็กชายนพรัตน์ ภูด่านงัว</t>
  </si>
  <si>
    <t>เด็กชายพงษ์พิทักษ์ บุญมาก</t>
  </si>
  <si>
    <t>เด็กชายภคพงษ์ อรัญสุทธิ์</t>
  </si>
  <si>
    <t>เด็กชายภาณุพงษ์ ศรีชัยปัญญา</t>
  </si>
  <si>
    <t>เด็กชายภานุวิทย์ พันเดช</t>
  </si>
  <si>
    <t>เด็กชายมงคล พิมพิไลย</t>
  </si>
  <si>
    <t>เด็กชายศุภวิชญ์ ถนอมสงัด</t>
  </si>
  <si>
    <t>เด็กหญิงธิดารัตน์ โหมดแจ่ม</t>
  </si>
  <si>
    <t>เด็กหญิงนันทิดา ดีแป้น</t>
  </si>
  <si>
    <t>เด็กหญิงปณิตา จำปาอ่อน</t>
  </si>
  <si>
    <t>เด็กชายคมศาสตร์ พิชัยเชิด</t>
  </si>
  <si>
    <t>เด็กชายภูรินท์ ผิวผ่อง</t>
  </si>
  <si>
    <t>เด็กหญิงอัญญาดา เฉิดทรัพย์</t>
  </si>
  <si>
    <t>เด็กชายวิศรุต เวียงอินทร์</t>
  </si>
  <si>
    <t>เด็กชายเอกพันธ์ เทพชรา</t>
  </si>
  <si>
    <t>เด็กหญิงกันต์กมล วิเชียรซอย</t>
  </si>
  <si>
    <t>เด็กหญิงจันจิรา ประเสริฐสังข์</t>
  </si>
  <si>
    <t>เด็กหญิงพรรณวรท อิ่มประสงค์</t>
  </si>
  <si>
    <t>เด็กหญิงมาธวี แซ่เจีย</t>
  </si>
  <si>
    <t>เด็กหญิงสุพัตรา โพธิ์กลาง</t>
  </si>
  <si>
    <t>เด็กชายปาฏิหาริย์ ภูแสงศรี</t>
  </si>
  <si>
    <t>เด็กชายพัชรพล ภูสุจริต</t>
  </si>
  <si>
    <t>เด็กชายวิทวัช ศรีงาม</t>
  </si>
  <si>
    <t>เด็กชายอาทิตย์ ทองก่อ</t>
  </si>
  <si>
    <t>เด็กหญิงสลิลทิพย์ ภูพันนา</t>
  </si>
  <si>
    <t>เด็กชายปริญญา พินิจโชติ</t>
  </si>
  <si>
    <t>เด็กชายวรรณชัย ตวงษา</t>
  </si>
  <si>
    <t>เด็กหญิงณัฎฐ์นิชา คุณประทุม</t>
  </si>
  <si>
    <t>เด็กหญิงปรางทิพย์ บุญบุตตะ</t>
  </si>
  <si>
    <t>เด็กหญิงปุณณภา ไชยากรกิจ</t>
  </si>
  <si>
    <t>เด็กหญิงวันใหม่ นันอำไพ</t>
  </si>
  <si>
    <t>เด็กชายบุญโชค กรจะนารัตน์</t>
  </si>
  <si>
    <t>เด็กชายภูตะวัน บุญชูใสย</t>
  </si>
  <si>
    <t>เด็กหญิงชญานี สายไสว</t>
  </si>
  <si>
    <t>เด็กหญิงพลอยชมพู ญาณไกล</t>
  </si>
  <si>
    <t>เด็กหญิงอภิชญา นานอก</t>
  </si>
  <si>
    <t>เด็กหญิงสุพัตรา อิ่มสมบูรณ์</t>
  </si>
  <si>
    <t>เด็กชายณัฐพล อ่อนประทุม</t>
  </si>
  <si>
    <t>เด็กชายนัฐกร จองคำ</t>
  </si>
  <si>
    <t>เด็กชายยุทธนา ภารสุวรรณ</t>
  </si>
  <si>
    <t>เด็กหญิงชลิดา ดีปิ่น</t>
  </si>
  <si>
    <t>เด็กหญิงณัฐกานต์ ภูทองจันทร์</t>
  </si>
  <si>
    <t>เด็กหญิงหรรษลักษณ์ พิเคราะห์แน่น</t>
  </si>
  <si>
    <t>เด็กชายณัฐพล พิณรัตน์</t>
  </si>
  <si>
    <t>เด็กชายธีรเดช ภูกาบหิน</t>
  </si>
  <si>
    <t>เด็กชายพรรษกร การคิด</t>
  </si>
  <si>
    <t>เด็กชายวีระพงค์ ญาณกาย</t>
  </si>
  <si>
    <t>เด็กหญิงกันต์กมล ภูผิวฟ้า</t>
  </si>
  <si>
    <t>เด็กหญิงสุพิชา วิชัย</t>
  </si>
  <si>
    <t>เด็กชายจักรรินทร์ ทองใบ</t>
  </si>
  <si>
    <t>เด็กชายนนทพัทธ์ ยิ่งโยงสัน</t>
  </si>
  <si>
    <t>เด็กหญิงทิพย์เกษร ยลถวิล</t>
  </si>
  <si>
    <t>เด็กหญิงธนิดา ภูกิ่งผา</t>
  </si>
  <si>
    <t>เด็กชายกวิน สรสันต์</t>
  </si>
  <si>
    <t>เด็กชายธนพงษ์ กุลศรี</t>
  </si>
  <si>
    <t>เด็กชายเศรษฐา ศิริวรรณ</t>
  </si>
  <si>
    <t>เด็กชายอรรคพันธ์ มณีวงค์</t>
  </si>
  <si>
    <t>เด็กหญิงดารินทร์ ไร่ไสว</t>
  </si>
  <si>
    <t>เด็กหญิงพรนิชา อุ่นสุวรรณ</t>
  </si>
  <si>
    <t>เด็กชายดุษฎี วระโคตร</t>
  </si>
  <si>
    <t>เด็กชายปริญญา ภูละคร</t>
  </si>
  <si>
    <t>เด็กชายมนตรี อินทะชัย</t>
  </si>
  <si>
    <t>เด็กชายสุชัจจ์ นันภักดี</t>
  </si>
  <si>
    <t>เด็กหญิงนันทพร ทึกทา</t>
  </si>
  <si>
    <t>เด็กหญิงบัณฑิตา ดลรักษ์</t>
  </si>
  <si>
    <t>เด็กหญิงวริศรา ไพรอด</t>
  </si>
  <si>
    <t>เด็กหญิงธัญญารัตน์ จันทร์สามารถ</t>
  </si>
  <si>
    <t>วิทย์-คอมฯ</t>
  </si>
  <si>
    <t>ศิลป์</t>
  </si>
  <si>
    <t>นางสาวณัฐพร นิระดา</t>
  </si>
  <si>
    <t>นางสาววริศรา อินโพธิ์</t>
  </si>
  <si>
    <t>นายศุภกร ปรีจำรัส</t>
  </si>
  <si>
    <t>นางสาวภัทรภรณ์ บุตรพรม</t>
  </si>
  <si>
    <t>นางสาววรนุช จันทรงกุล</t>
  </si>
  <si>
    <t>นายปรมินทร์ ภูฉายา</t>
  </si>
  <si>
    <t>นางสาวอรษา ไร่ไสว</t>
  </si>
  <si>
    <t>นายปิยะภูมิ โพทิพวงศ์</t>
  </si>
  <si>
    <t>นายรัฎชานนท์ ตะจันทร์</t>
  </si>
  <si>
    <t>นางสาววริศรา บุตระกูล</t>
  </si>
  <si>
    <t>นายภานุพงศ์ อิ่มจิต</t>
  </si>
  <si>
    <t>นายน่านน้ำ ภูฉวี</t>
  </si>
  <si>
    <t>นายภูบดินทร์ ภูยาดวง</t>
  </si>
  <si>
    <t>นางสาวอภิชาดา คำประดิษฐ์</t>
  </si>
  <si>
    <t>นางสาวสุดารัตน์ สอนบุญตา</t>
  </si>
  <si>
    <t>นางสาวรติกาล หิตายะ</t>
  </si>
  <si>
    <t>นางสาวสุวนันท์ คล้ายสุวรรณ</t>
  </si>
  <si>
    <t>นายศักรินทร์ แก้วอุดร</t>
  </si>
  <si>
    <t>นางสาวผนิตา มนคาถา</t>
  </si>
  <si>
    <t>นางสาวปรียาภัทร โคตะหา</t>
  </si>
  <si>
    <t>นายธีระพงษ์ เหล่าแหลม</t>
  </si>
  <si>
    <t>นายชานนท์ การฟุ้ง</t>
  </si>
  <si>
    <t>นายธณะชัย มูลเมือง</t>
  </si>
  <si>
    <t>นางสาวจิรัชญา จีระสมบัติ</t>
  </si>
  <si>
    <t>นางสาวธนพร แก่นจันทึก</t>
  </si>
  <si>
    <t>นายธราดล พันธ์เสถียร</t>
  </si>
  <si>
    <t>นายเมธาสิทธิ์ อันไชยศรี</t>
  </si>
  <si>
    <t>นางสาวดอกแก้ว แก้วสังข์</t>
  </si>
  <si>
    <t>นางสาวนันทิยา ภูคงน้ำ</t>
  </si>
  <si>
    <t>นางสาวปาริฉัตร นันบุญ</t>
  </si>
  <si>
    <t>นายนิวัฒน์ สีลาไทสง</t>
  </si>
  <si>
    <t>นายพงศกร วงษ์สมศักดิ์</t>
  </si>
  <si>
    <t>นายนันทนิพิฐ ศรีวรนันท์</t>
  </si>
  <si>
    <t>นายปวริศ อ่อนสำอางค์</t>
  </si>
  <si>
    <t>นางสาวโสภิดา กุคำ</t>
  </si>
  <si>
    <t>นายวรเมธ แดนกาไสย</t>
  </si>
  <si>
    <t>นางสาวณัฐชยา จำเริญบุญ</t>
  </si>
  <si>
    <t>นายคชาธร กุลเทศ</t>
  </si>
  <si>
    <t>นางสาวนิชาดา วิเชียรชัย</t>
  </si>
  <si>
    <t>นางสาวอุมาพร โคตรนนท์</t>
  </si>
  <si>
    <t>นายฐาปกรณ์ จันทร์อุบศรี</t>
  </si>
  <si>
    <t>นางสาวรัชวิน บุญมี</t>
  </si>
  <si>
    <t>นายวัชระพล วิเชียรซอย</t>
  </si>
  <si>
    <t>นายจิรพัฒน์ ภูพวก</t>
  </si>
  <si>
    <t>นางสาวนันทิญา สุทธิ</t>
  </si>
  <si>
    <t>นางสาวพรชนิดา เสริมใส</t>
  </si>
  <si>
    <t>นางสาวพีรดา ชลไพร</t>
  </si>
  <si>
    <t>นางสาวรุ้งรดา จำเริญเกื้อ</t>
  </si>
  <si>
    <t>นางสาวสุภาพร แก้วสังข์</t>
  </si>
  <si>
    <t>นายพงษ์นรินทร์ วราศรี</t>
  </si>
  <si>
    <t>นายพัสธร พิชัยเชิด</t>
  </si>
  <si>
    <t>1. นางสาวปาริชาติ  ภูคำวงค์ 2. นายสุทธิรักษ์  สุทธศิริ</t>
  </si>
  <si>
    <t>1. นายสุทัศน์  สาระขันธ์ 2. นางสาวดวงใจ คันตะลี</t>
  </si>
  <si>
    <t>1. นายวงศ์ชีวพันธ์  พันธ์แก้ว 2. นางสาวชนิกานต์  ญาณผาด</t>
  </si>
  <si>
    <t xml:space="preserve">1. นางสาวกิตติยา  วงษาสิงห์ 2. นางสาวไขนภา  คงพิบูลย์  </t>
  </si>
  <si>
    <t>1. นางธรินรักษ์  ภูแซมแสง 2. นายกฤษณะ  วงมนตรี</t>
  </si>
  <si>
    <t xml:space="preserve">1. นางสาวอรทัย  ธารแผ้ว  2. นายทรงวุฒิ คำสงค์  </t>
  </si>
  <si>
    <t>1. นางสาววรรณิศา  ยุบุญชู  2. นางสาวธัญลักษณ์  เทียนน้อย</t>
  </si>
  <si>
    <t>1. นางสาวปัทมา  เสนสิทธิ์ 2. นางเพ็ญนภา ธารประเสริฐ</t>
  </si>
  <si>
    <t>1. นางสาวอนุธิดา  แก้วสีม่วง  2. นายวัชรพล  จันทรักษ์</t>
  </si>
  <si>
    <t>นางวจนพร  ถาวงษ์กลาง</t>
  </si>
  <si>
    <t xml:space="preserve">นางอมรรัตน์  สมสุข  </t>
  </si>
  <si>
    <t xml:space="preserve">นางนุชนภา  ชาแสน  </t>
  </si>
  <si>
    <t xml:space="preserve">1. นางพัชรากร  น่วมมะโน  2. นางสาวสุดใจ  บุษบงค์  </t>
  </si>
  <si>
    <t xml:space="preserve">1. นายณภัทร ดลเอี่ยม </t>
  </si>
  <si>
    <t>20866</t>
  </si>
  <si>
    <t>1. นายณัฐพล  จันทร์ศรีราช  2. นางสาวกนกรักษ์ ไชยคำภา</t>
  </si>
  <si>
    <t xml:space="preserve">1. นางสาวสุจิตรา  อุทธาทอง  </t>
  </si>
  <si>
    <t xml:space="preserve">1. นางสุกัลยา  บุญเลิศ  2. นางเจตสุดาภรณ์  ยุบลไสย  </t>
  </si>
  <si>
    <t>ข้อมูล ณ วันที่ 12 พฤษภาคม 2568</t>
  </si>
  <si>
    <t>เด็กชายกรวิชญ์ ด้วงคำจันทร์</t>
  </si>
  <si>
    <t>เด็กชายฑีฆาภัทร หมื่นจินะ</t>
  </si>
  <si>
    <t>เด็กชายต้นตระกูล อุ่นผ่อง</t>
  </si>
  <si>
    <t>เด็กชายธนาเดช แซ่เถา</t>
  </si>
  <si>
    <t>เด็กชายพงศกร แดนกาไสย</t>
  </si>
  <si>
    <t>เด็กชายภูตะวัน เหล่ากอดี</t>
  </si>
  <si>
    <t>เด็กชายภูมิศักดิ์ บุญยะสาร</t>
  </si>
  <si>
    <t>เด็กชายยศวริศ นาสมตรึก</t>
  </si>
  <si>
    <t>เด็กชายรัชชานนท์ บรรเทา</t>
  </si>
  <si>
    <t>เด็กชายวรกมล ผลรักษา</t>
  </si>
  <si>
    <t>เด็กชายศุภกฤษ เสนาะสังข์</t>
  </si>
  <si>
    <t>เด็กชายเอกรินทร์ ภูสถิตย์</t>
  </si>
  <si>
    <t>เด็กหญิงชินารมย์ เชิญชม</t>
  </si>
  <si>
    <t>เด็กหญิงโชติกา ฤทธิ์สุวรรณ</t>
  </si>
  <si>
    <t>เด็กหญิงธัญญาลักษณ์ คำสอนจิต</t>
  </si>
  <si>
    <t>เด็กหญิงนิชาพร ประเสริฐสังข์</t>
  </si>
  <si>
    <t>เด็กหญิงบัณฑิตา ปราบวิชิต</t>
  </si>
  <si>
    <t>เด็กหญิงพิชชาภา น้อยนาจารย์</t>
  </si>
  <si>
    <t>เด็กหญิงพิชชาภา สำราญบุญ</t>
  </si>
  <si>
    <t>เด็กหญิงรมิดา วรรณโชติ</t>
  </si>
  <si>
    <t>เด็กหญิงรศิตา มุดนาเวช</t>
  </si>
  <si>
    <t>เด็กหญิงรัตติกาล แข็งแรง</t>
  </si>
  <si>
    <t>เด็กหญิงศิรดา ภูโชคชัย</t>
  </si>
  <si>
    <t>เด็กชายกานน ปรีประสาท</t>
  </si>
  <si>
    <t>เด็กชายคณิศร บุญศรีนาค</t>
  </si>
  <si>
    <t>เด็กชายคุณนภัทร เหล่าก้อนคำ</t>
  </si>
  <si>
    <t>เด็กชายจิรโรจน์ ศรีชาติ</t>
  </si>
  <si>
    <t>เด็กชายชนลที ผายวงษา</t>
  </si>
  <si>
    <t>เด็กชายทิณภัทร ทองคำ</t>
  </si>
  <si>
    <t>เด็กชายนนทพัทธ์ ดลภักดี</t>
  </si>
  <si>
    <t>เด็กชายนราธรณ์ คำมาลา</t>
  </si>
  <si>
    <t>เด็กชายปรเมศ คามจังหาร</t>
  </si>
  <si>
    <t>เด็กชายพรหมพิริยะ แก้วระหัน</t>
  </si>
  <si>
    <t>เด็กชายพิเชษฐ์ รื่นพิทักษ์</t>
  </si>
  <si>
    <t>เด็กชายวงศกร ภูนาแร่</t>
  </si>
  <si>
    <t>เด็กชายอภิชาติ ไชยพจน์</t>
  </si>
  <si>
    <t>เด็กหญิงกนกพรรณ คำประเทือง</t>
  </si>
  <si>
    <t>เด็กหญิงเกื้อย์สกุล นาสินสร้อย</t>
  </si>
  <si>
    <t>เด็กหญิงนริศรา สิงห์รักษ์</t>
  </si>
  <si>
    <t>เด็กหญิงปพิรดา พรมทา</t>
  </si>
  <si>
    <t>เด็กหญิงเปรมสุดา ไชยลา</t>
  </si>
  <si>
    <t>เด็กหญิงพรพิพัฒน์ ราชโภคา</t>
  </si>
  <si>
    <t>เด็กหญิงวรรณิดา แสนพรม</t>
  </si>
  <si>
    <t>เด็กหญิงอรวิลาสินี ภูจ่าพล</t>
  </si>
  <si>
    <t>เด็กหญิงอารยา พันธ์สุวรรณ</t>
  </si>
  <si>
    <t>เด็กชายกันตพงษ์ ฉายจรุง</t>
  </si>
  <si>
    <t>เด็กชายชนกฤต พรมพันธุ์</t>
  </si>
  <si>
    <t>เด็กชายธนภัทร มูลสิทธิ์</t>
  </si>
  <si>
    <t>เด็กชายธนวัฒน์ สอนเกิด</t>
  </si>
  <si>
    <t>เด็กชายธีรภัทร ภูบุตตะ</t>
  </si>
  <si>
    <t>เด็กชายธีรภัทร วรรณสุทธะ</t>
  </si>
  <si>
    <t>เด็กชายปวรุฒม์ คงหอม</t>
  </si>
  <si>
    <t>เด็กชายพุฒิภัท ภูสุจริต</t>
  </si>
  <si>
    <t>เด็กชายภูตะวัน นันวิไล</t>
  </si>
  <si>
    <t>เด็กชายสหพัฒน์ ฆารจำรัส</t>
  </si>
  <si>
    <t>เด็กชายสุภกิตติ์ พุ่มชา</t>
  </si>
  <si>
    <t>เด็กชายอภิชาติ แสนกันยา</t>
  </si>
  <si>
    <t>เด็กชายอัศวิน ศรีสังข์</t>
  </si>
  <si>
    <t>เด็กหญิงกรกันยา ชัยลังกา</t>
  </si>
  <si>
    <t>เด็กหญิงทิพวรรณ พันกิจ</t>
  </si>
  <si>
    <t>เด็กหญิงนภารัตน์ ฉายวิจิตร</t>
  </si>
  <si>
    <t>เด็กหญิงปนัดดา พงษ์ศิริ</t>
  </si>
  <si>
    <t>เด็กหญิงปาลิตา แก้วกาหลง</t>
  </si>
  <si>
    <t>เด็กหญิงผกามาศ เพียรภายลุน</t>
  </si>
  <si>
    <t>เด็กหญิงพรไพลิน พิมพันธ์</t>
  </si>
  <si>
    <t>เด็กหญิงวนิดา สินธ์สถิตย์</t>
  </si>
  <si>
    <t>เด็กหญิงสิริรัตน์ ภูขันซ้าย</t>
  </si>
  <si>
    <t>เด็กหญิงอินทิรา สีทาสังข์</t>
  </si>
  <si>
    <t>เด็กชายจิรายุ ภูจิตเย็น</t>
  </si>
  <si>
    <t>เด็กชายทรงพล ภูแร่ศรี</t>
  </si>
  <si>
    <t>เด็กชายธนาคม ภูท่าเสียว</t>
  </si>
  <si>
    <t>เด็กชายนันทณากร พิกุลพงษ์</t>
  </si>
  <si>
    <t>เด็กชายบารมี ศรีหาภูธร</t>
  </si>
  <si>
    <t>เด็กชายสวกฤต อุ่นฤทธิ์</t>
  </si>
  <si>
    <t>เด็กชายอัครเดช ผลวาด</t>
  </si>
  <si>
    <t>เด็กหญิงกานดา ภูวารคำ</t>
  </si>
  <si>
    <t>เด็กหญิงชุติมา ไร่สงวน</t>
  </si>
  <si>
    <t>เด็กหญิงธรรธนพร สุริโย</t>
  </si>
  <si>
    <t>เด็กหญิงธัญญาภรณ์ ศรีบุญมี</t>
  </si>
  <si>
    <t>เด็กหญิงนิภาพร นันทะ</t>
  </si>
  <si>
    <t>เด็กหญิงพรหมภัสสร รัตนอนุชาติกมล</t>
  </si>
  <si>
    <t>เด็กหญิงพิมพ์ตะวัน ไชยเสนา</t>
  </si>
  <si>
    <t>เด็กหญิงภิญญามาศ มูลทอง</t>
  </si>
  <si>
    <t>เด็กหญิงรัตนาวดี บุญเฟรือง</t>
  </si>
  <si>
    <t>เด็กหญิงวรกาญจน์ บุญส่ง</t>
  </si>
  <si>
    <t>เด็กหญิงเอื้อการย์ ภารจำนงค์</t>
  </si>
  <si>
    <t>เด็กชายกรณพัฒน์ ดำสุด</t>
  </si>
  <si>
    <t>เด็กชายก้องกิตติภูมิ ภูมิแก้ว</t>
  </si>
  <si>
    <t>เด็กชายเดชานนท์ อิ่มเสถียร</t>
  </si>
  <si>
    <t>เด็กชายธนวิชญ์ ชนะพจน์</t>
  </si>
  <si>
    <t>เด็กชายธนันชัย ป้องสา</t>
  </si>
  <si>
    <t>เด็กชายธีรภัทร แจ่มสุวรรณ์</t>
  </si>
  <si>
    <t>เด็กชายภัคธร อาจเสนา</t>
  </si>
  <si>
    <t>เด็กชายภาณุวัตร ยานสว่าง</t>
  </si>
  <si>
    <t>เด็กชายภูบดินทร์ ภูชะนาม</t>
  </si>
  <si>
    <t>เด็กชายมังคราวุฒิ ภูคะลุน</t>
  </si>
  <si>
    <t>เด็กหญิงกุลจิรา ภูนบทอง</t>
  </si>
  <si>
    <t>เด็กหญิงธิดารัตน์ นันดิลก</t>
  </si>
  <si>
    <t>เด็กหญิงนฤมล ศรีจันทร์</t>
  </si>
  <si>
    <t>เด็กหญิงปภาดา สุวรรณธาดา</t>
  </si>
  <si>
    <t>เด็กหญิงปวีณา โคกโพธิ์</t>
  </si>
  <si>
    <t>เด็กหญิงปานระวี ภูแสนใบ</t>
  </si>
  <si>
    <t>เด็กหญิงวิไลลักษณ์ เฉิดรัศมี</t>
  </si>
  <si>
    <t>เด็กหญิงสุนิดา สุวรรณเรือง</t>
  </si>
  <si>
    <t>เด็กชายกิตติพัฒน์ ประเสนัง</t>
  </si>
  <si>
    <t>เด็กชายไกรวิชญ์ ยืนทน</t>
  </si>
  <si>
    <t>เด็กชายชานุเดช ภูทาดทอง</t>
  </si>
  <si>
    <t>เด็กชายณฐนนท์ พลหงสา</t>
  </si>
  <si>
    <t>เด็กชายณัฐวุฒิ เผ่าหอม</t>
  </si>
  <si>
    <t>เด็กชายธราธร พิชัยชม</t>
  </si>
  <si>
    <t>เด็กชายภูบดินทร์ ภูหารนา</t>
  </si>
  <si>
    <t>เด็กชายรุ้งสุริยะ พันนา</t>
  </si>
  <si>
    <t>เด็กชายศิระดนย์ อิ่มสำอางค์</t>
  </si>
  <si>
    <t>เด็กชายเสกฐวุฒิ แก้วจันดา</t>
  </si>
  <si>
    <t>เด็กหญิงพลอยไพลิน ภูบุตตะ</t>
  </si>
  <si>
    <t>เด็กหญิงลัลทริมา เสริฐสมบรูณ์</t>
  </si>
  <si>
    <t>เด็กหญิงศิรินภา ภูผาดวง</t>
  </si>
  <si>
    <t>เด็กหญิงสายรุ้ง อิ่มไสว</t>
  </si>
  <si>
    <t>เด็กหญิงสิรินทรา พันสถิตย์</t>
  </si>
  <si>
    <t>เด็กชายกรกช วงวิลาศ</t>
  </si>
  <si>
    <t>เด็กชายกิตติภูมิ ภูปันเงิน</t>
  </si>
  <si>
    <t>เด็กชายณัฐดนัย ภูโปร่ง</t>
  </si>
  <si>
    <t>เด็กชายณัฐพล วรเมจกานนท์</t>
  </si>
  <si>
    <t>เด็กชายธีรพรรณ นระแสน</t>
  </si>
  <si>
    <t>เด็กชายพงศพัศ ขันตรี</t>
  </si>
  <si>
    <t>เด็กชายรัฐกรณ์ ภูฉลอง</t>
  </si>
  <si>
    <t>เด็กชายหรรษา ปัจฉิมา</t>
  </si>
  <si>
    <t>เด็กชายอนุชา บุญเกตุ</t>
  </si>
  <si>
    <t>เด็กชายอัครวัฒน์ ภาพันธ์</t>
  </si>
  <si>
    <t>เด็กหญิงกมลเนตร สุไผ่โพธิ์</t>
  </si>
  <si>
    <t>เด็กหญิงกัลยา สันติปาตี</t>
  </si>
  <si>
    <t>เด็กหญิงชุติมา มลาวรรณ</t>
  </si>
  <si>
    <t>เด็กหญิงญดา สายพล</t>
  </si>
  <si>
    <t>เด็กหญิงดาริกา ภูชำนิ</t>
  </si>
  <si>
    <t>เด็กหญิงตรีชฎา พงษ์พันธ์</t>
  </si>
  <si>
    <t>เด็กหญิงพชรนันท์ ผลิใบ</t>
  </si>
  <si>
    <t>เด็กหญิงวรลักษณ์ พันไสว</t>
  </si>
  <si>
    <t>เด็กหญิงวัชราภรณ์ นมภูเขียว</t>
  </si>
  <si>
    <t>เด็กชายจิรายุทธ การสว่าง</t>
  </si>
  <si>
    <t>เด็กชายฉัตรมงคล เอมทรัพย์</t>
  </si>
  <si>
    <t>เด็กชายทนทัต ยุบลเลิศ</t>
  </si>
  <si>
    <t>เด็กชายธนทัต สมบุญยานนท์</t>
  </si>
  <si>
    <t>เด็กชายธุวานนท์ ผลพูล</t>
  </si>
  <si>
    <t>เด็กชายนนทภัทร คงมุล</t>
  </si>
  <si>
    <t>เด็กชายวิษณุกร หนองโสดา</t>
  </si>
  <si>
    <t>เด็กชายศุภณัฐ จีระสมบัติ</t>
  </si>
  <si>
    <t>เด็กชายสหเนตร แซ่ลิ้ม</t>
  </si>
  <si>
    <t>เด็กชายอภิสัณห์ ยานสาร</t>
  </si>
  <si>
    <t>เด็กหญิงกฤตติภา โคกลือชา</t>
  </si>
  <si>
    <t>เด็กหญิงกวินดารา สุทธิ์ทองแท้</t>
  </si>
  <si>
    <t>เด็กหญิงกัญญาณัฐ ลัดกลาง</t>
  </si>
  <si>
    <t>เด็กหญิงกัญญาพัชร ดลพร</t>
  </si>
  <si>
    <t>เด็กหญิงข้าวทิพย์ ขันธ์ประจง</t>
  </si>
  <si>
    <t>เด็กหญิงณัฐธิดา ภูปองนา</t>
  </si>
  <si>
    <t>เด็กหญิงนภาพร อังคะแสน</t>
  </si>
  <si>
    <t>เด็กหญิงเปรมฤดี ภูยอดเมฆ</t>
  </si>
  <si>
    <t>เด็กหญิงพรนภัส วรคง</t>
  </si>
  <si>
    <t>เด็กหญิงพรวิภา แดนกาไสย</t>
  </si>
  <si>
    <t>เด็กชายกฤติเดช ประชุมแสน</t>
  </si>
  <si>
    <t>เด็กชายก้องเกียรติ ไร่จำนงค์</t>
  </si>
  <si>
    <t>เด็กชายจิรภัทร น้อยสัมบัติ</t>
  </si>
  <si>
    <t>เด็กชายจิรายุทธ พรรณงาม</t>
  </si>
  <si>
    <t>เด็กชายชลนธี ไชยภูมิเขตร</t>
  </si>
  <si>
    <t>เด็กชายชินภัทร วรรณพงษ์</t>
  </si>
  <si>
    <t>เด็กชายธารากรณ์ ถิตย์ภักดี</t>
  </si>
  <si>
    <t>เด็กชายธีรเดช ปรีเลขา</t>
  </si>
  <si>
    <t>เด็กชายธีรธร สุขสันต์</t>
  </si>
  <si>
    <t>เด็กชายพิชญา เฉิดดิลก</t>
  </si>
  <si>
    <t>เด็กชายพีรพัฒน์ คำควร</t>
  </si>
  <si>
    <t>เด็กชายพีรยุทธ วิเศษวิสัย</t>
  </si>
  <si>
    <t>เด็กชายภานุวัฒน์ ทองคำปลิว</t>
  </si>
  <si>
    <t>เด็กหญิงณีรนุช รักคำมุล</t>
  </si>
  <si>
    <t>เด็กหญิงดารินทร์ สิงห์ทอง</t>
  </si>
  <si>
    <t>เด็กหญิงธัญญาการณ์ พันธ์กิจ</t>
  </si>
  <si>
    <t>เด็กหญิงนภาพร อ้วนแก้ว</t>
  </si>
  <si>
    <t>เด็กหญิงนริศรา จิตรมั่น</t>
  </si>
  <si>
    <t>เด็กหญิงนันทนา ถินแก้ว</t>
  </si>
  <si>
    <t>เด็กหญิงปรียานุช สัตรัตน์</t>
  </si>
  <si>
    <t>เด็กหญิงภคนันท์ ชัยชาญวัฒนา</t>
  </si>
  <si>
    <t>เด็กหญิงสุภาวิตา สร้อยวิเชียร</t>
  </si>
  <si>
    <t>เด็กหญิงด้ายไหม ปรีเลขา</t>
  </si>
  <si>
    <t>เด็กหญิงพัชรพร ยนชัย</t>
  </si>
  <si>
    <t>เด็กชายชญานนท์ แสนบัวคำ</t>
  </si>
  <si>
    <t>เด็กหญิงนันตพร ถิตย์กุล</t>
  </si>
  <si>
    <t>เด็กหญิงเกศแก้ว ศรีกมล</t>
  </si>
  <si>
    <t>เด็กหญิงพิรญาณ์ ภูเหลื่อม</t>
  </si>
  <si>
    <t>เด็กหญิงวิมพ์วิภา พันธุ์รักษ์</t>
  </si>
  <si>
    <t>เด็กหญิงวิภาดา ภูหวัง</t>
  </si>
  <si>
    <t>เด็กชายณภัทร พันธ์ศิลา</t>
  </si>
  <si>
    <t>เด็กชายณัฐพนต์ ฉายถวิล</t>
  </si>
  <si>
    <t>เด็กชายณัณชธนพงศ์ ยานสถิตย์</t>
  </si>
  <si>
    <t>เด็กชายฉัตรชัย อาจคําพันธ์</t>
  </si>
  <si>
    <t>เด็กชายสุดมงคล สุวรรณี</t>
  </si>
  <si>
    <t>เด็กหญิงธัญชนก เสมาทอง</t>
  </si>
  <si>
    <t>เด็กหญิงธนวรรณ พาระเวก</t>
  </si>
  <si>
    <t>เด็กชายธนายุทธ แสงชาติ</t>
  </si>
  <si>
    <t>เด็กชายพิชญะ ศรีบุญเรือง</t>
  </si>
  <si>
    <t>เด็กชายอัมรินทร์ โกฏิรักษ์</t>
  </si>
  <si>
    <t>เด็กชายณัฐพงษ์ นะระแสน</t>
  </si>
  <si>
    <t>เด็กชายรัชชานนณ์ ภูคงทอง</t>
  </si>
  <si>
    <t>เด็กชายจิรพัชร์ อันทะสารคาม</t>
  </si>
  <si>
    <t>เด็กชายธนทัต ทองคำห่อ</t>
  </si>
  <si>
    <t>เด็กชายธารที สุขผล</t>
  </si>
  <si>
    <t>เด็กหญิงธิดารัตน์ ไชยสัตย์</t>
  </si>
  <si>
    <t>เด็กหญิงพิยะดา ทึกทา</t>
  </si>
  <si>
    <t>เด็กชายอนุชา ไชยคำ</t>
  </si>
  <si>
    <t>เด็กชายธาราเทพย์ มนภูมา</t>
  </si>
  <si>
    <t>เด็กชายฐิติพงษ์ สิทธิไกรพงษ์</t>
  </si>
  <si>
    <t>เด็กชายภัทรพล หาระมี</t>
  </si>
  <si>
    <t>เด็กหญิงปารวี แสงพฤกษ์</t>
  </si>
  <si>
    <t>เด็กหญิงพลอยขวัญ ศรีสุทัศน์</t>
  </si>
  <si>
    <t>เด็กชายชนาธิน แก่นมาลี</t>
  </si>
  <si>
    <t>เด็กชายสิทธิกร ขันธบูรณ์</t>
  </si>
  <si>
    <t>เด็กชายณัฐกานต์ นันทะศรี</t>
  </si>
  <si>
    <t>เด็กหญิงปรียาภัทร ภูจิตเย็น</t>
  </si>
  <si>
    <t>เด็กหญิงผลิตา ศรีมันตะ</t>
  </si>
  <si>
    <t>เด็กชายณัฐพล พลเสน</t>
  </si>
  <si>
    <t>เด็กชายณัฐวุฒิ ไชยรอด</t>
  </si>
  <si>
    <t>เด็กชายปฏิภาณ ศิริโภคานนท์</t>
  </si>
  <si>
    <t>เด็กชายปวริศ เขียวโคตร</t>
  </si>
  <si>
    <t>เด็กชายปิยวัฒน์ ขันทะชา</t>
  </si>
  <si>
    <t>เด็กชายสุรศักดิ์ ชิตแก้ว</t>
  </si>
  <si>
    <t>เด็กหญิงกนกอร ภูดินทราย</t>
  </si>
  <si>
    <t>เด็กหญิงกัลยาณี สีอินทร์</t>
  </si>
  <si>
    <t>เด็กหญิงชลิตา ภูยาดาว</t>
  </si>
  <si>
    <t>เด็กหญิงณภัทร ภูชะนาม</t>
  </si>
  <si>
    <t>เด็กหญิงธัญชนก ปัสชาราษฎร</t>
  </si>
  <si>
    <t>เด็กหญิงธิดาพร ชั้นน้อย</t>
  </si>
  <si>
    <t>เด็กหญิงเนตรขวัญ เลิศพันธ์</t>
  </si>
  <si>
    <t>เด็กหญิงเนตรชนก เลิศพันธ์</t>
  </si>
  <si>
    <t>เด็กหญิงประกายมาศ นันรุ่ง</t>
  </si>
  <si>
    <t>เด็กหญิงประกายรุ่ง นาสอ้าน</t>
  </si>
  <si>
    <t>เด็กหญิงเปรมปรีญารัตน์ นุ่มขุนทด</t>
  </si>
  <si>
    <t>เด็กหญิงพนิตานันท์ จันทร์วิเศษ</t>
  </si>
  <si>
    <t>เด็กหญิงพรชิตา ศรีจำปา</t>
  </si>
  <si>
    <t>เด็กหญิงพีรญา ภูหาร</t>
  </si>
  <si>
    <t>เด็กหญิงเพชรชริดา กั้วศรี</t>
  </si>
  <si>
    <t>เด็กหญิงมณีรัตน์ คำรัศมี</t>
  </si>
  <si>
    <t>เด็กหญิงยุพารัตน์ ยนพันธุ์</t>
  </si>
  <si>
    <t>เด็กหญิงรุ่งฤดี ดีสี</t>
  </si>
  <si>
    <t>เด็กหญิงสุพิชชา ภูนาดำ</t>
  </si>
  <si>
    <t>เด็กหญิงอริสา มีคำ</t>
  </si>
  <si>
    <t>เด็กชายจิรวัฒน์ รุ่งโรจน์นวกุล</t>
  </si>
  <si>
    <t>เด็กชายณัฐวุฒิ แผลงศร</t>
  </si>
  <si>
    <t>เด็กชายธนพล ศรีลาคำ</t>
  </si>
  <si>
    <t>เด็กชายภาคิน พันธ์สถิตย์</t>
  </si>
  <si>
    <t>เด็กชายรัฐภูมิ ปัญญาสาร</t>
  </si>
  <si>
    <t>เด็กหญิงกนกพร แน่นอุดร</t>
  </si>
  <si>
    <t>เด็กหญิงกรพินธุ์ ภูเงินขำ</t>
  </si>
  <si>
    <t>เด็กหญิงชนิดา เดชจร</t>
  </si>
  <si>
    <t>เด็กหญิงณัชชา ระจันดา</t>
  </si>
  <si>
    <t>เด็กหญิงตรียาลักษณ์ เกิดสมบูรณ์</t>
  </si>
  <si>
    <t>เด็กหญิงทักษอร ทรัพย์วิบูลย์</t>
  </si>
  <si>
    <t>เด็กหญิงธนัญญา ขามฝาด</t>
  </si>
  <si>
    <t>เด็กหญิงนริศรา สมพาน</t>
  </si>
  <si>
    <t>เด็กหญิงนิลเนตร พิงพิน</t>
  </si>
  <si>
    <t>เด็กหญิงบัณฑิตา ภูดินดง</t>
  </si>
  <si>
    <t>เด็กหญิงเปรมมิกา สาระพล</t>
  </si>
  <si>
    <t>เด็กหญิงพลอยไพลิน ทันบาล</t>
  </si>
  <si>
    <t>เด็กหญิงพิมพ์ฑาดา บัญชา</t>
  </si>
  <si>
    <t>เด็กหญิงวริศรา มาศรี</t>
  </si>
  <si>
    <t>เด็กหญิงวีรอร ประชายุ่น</t>
  </si>
  <si>
    <t>เด็กหญิงศิรินภา ศรเสนา</t>
  </si>
  <si>
    <t>เด็กหญิงศิรินยา พิมพิไสย</t>
  </si>
  <si>
    <t>เด็กชายกิติพงศ์ สัตรัตน์</t>
  </si>
  <si>
    <t>เด็กชายชนทาน มาตสรรพ์</t>
  </si>
  <si>
    <t>เด็กชายชนากานต์ ภูพันใบ</t>
  </si>
  <si>
    <t>เด็กชายญาณาธิป ไชยรอด</t>
  </si>
  <si>
    <t>เด็กชายณัฐภูมิ ภูพาดทอง</t>
  </si>
  <si>
    <t>เด็กชายทัดเทพ จันทร์ลี</t>
  </si>
  <si>
    <t>เด็กชายธนวัฒน์ คำหิราช</t>
  </si>
  <si>
    <t>เด็กชายธันวา บุญศิริการ</t>
  </si>
  <si>
    <t>เด็กชายปณต นันอำไพ</t>
  </si>
  <si>
    <t>เด็กชายพชรพล ตรีกมล</t>
  </si>
  <si>
    <t>เด็กชายภัควัฒน์ สารปรัง</t>
  </si>
  <si>
    <t>เด็กชายวีรภัทร ตันกาบ</t>
  </si>
  <si>
    <t>เด็กชายศุภวิชญ์ บุตรลักษณ์</t>
  </si>
  <si>
    <t>เด็กชายอานนท์ จารี</t>
  </si>
  <si>
    <t>เด็กหญิงกัญญ์กวี มุลตรีบุตร</t>
  </si>
  <si>
    <t>เด็กหญิงดารินทร์ ถนอมวงค์</t>
  </si>
  <si>
    <t>เด็กหญิงนิรชา ดอนแก่น</t>
  </si>
  <si>
    <t>เด็กหญิงปิยะธิดา จันทร์ปัญญา</t>
  </si>
  <si>
    <t>เด็กหญิงพรปวีณ์ ชื่นชม</t>
  </si>
  <si>
    <t>เด็กหญิงพรพิมล จำเริญรักษ์</t>
  </si>
  <si>
    <t>เด็กหญิงรุ่งรดา บุญรี</t>
  </si>
  <si>
    <t>เด็กหญิงลัดดาวัณ ทรัพย์วิบูลย์</t>
  </si>
  <si>
    <t>เด็กหญิงวาริตา คำยุธา</t>
  </si>
  <si>
    <t>เด็กหญิงสุกัญญา ดวงคำน้อย</t>
  </si>
  <si>
    <t>เด็กชายก้องกล้า อุดมรัตน์</t>
  </si>
  <si>
    <t>เด็กชายก้องเกียรติ อุดมรัตน์</t>
  </si>
  <si>
    <t>เด็กชายณัฐวุฒิ นันรักษา</t>
  </si>
  <si>
    <t>เด็กชายธนกฤต ตาวะศรี</t>
  </si>
  <si>
    <t>เด็กชายพงศ์พิสุทธิ์ ทารุมภุก</t>
  </si>
  <si>
    <t>เด็กชายภูวิช เอกวัชรกิจ</t>
  </si>
  <si>
    <t>เด็กชายภูษิต ติโลกระวิชัย</t>
  </si>
  <si>
    <t>เด็กชายอติยะ บุญแก้ว</t>
  </si>
  <si>
    <t>เด็กหญิงชญานิศ ภูกาบเพ็ชร</t>
  </si>
  <si>
    <t>เด็กหญิงชลดา หัดประกอบ</t>
  </si>
  <si>
    <t>เด็กหญิงธรรมสรณ์ ดาด้วง</t>
  </si>
  <si>
    <t>เด็กหญิงเบญญทิพย์ ชัยพรม</t>
  </si>
  <si>
    <t>เด็กหญิงพรกนก ประจันณะดี</t>
  </si>
  <si>
    <t>เด็กหญิงพรรณภาพร ยานจรัส</t>
  </si>
  <si>
    <t>เด็กหญิงพิมพ์อร ปัญญายิ่ง</t>
  </si>
  <si>
    <t>เด็กหญิงวิราศิณี กั้ววิจารย์</t>
  </si>
  <si>
    <t>เด็กหญิงศิริลักณ์ ชูศรีทอง</t>
  </si>
  <si>
    <t>เด็กหญิงสุพรรณิกา แม้นสถิตย์</t>
  </si>
  <si>
    <t>เด็กหญิงเอมี่ มีเกอร์</t>
  </si>
  <si>
    <t>เด็กชายชัยวัฒน์ ภูวิชัย</t>
  </si>
  <si>
    <t>เด็กชายธนกฤต นาชัยเริ่ม</t>
  </si>
  <si>
    <t>เด็กชายธนภัทร จำปาเหลือง</t>
  </si>
  <si>
    <t>เด็กชายธนินทร์ จำเริญสัตย์</t>
  </si>
  <si>
    <t>เด็กชายบัญชา มีเปี่ยม</t>
  </si>
  <si>
    <t>เด็กชายพัฒนเขต ยลถวิล</t>
  </si>
  <si>
    <t>เด็กชายวชิร ศิริกุล</t>
  </si>
  <si>
    <t>เด็กชายวัชรศักดิ์ กรทิพย์</t>
  </si>
  <si>
    <t>เด็กชายวัชเรศ แก้วจันดา</t>
  </si>
  <si>
    <t>เด็กชายศักดิ์วิชัย สุดใจ</t>
  </si>
  <si>
    <t>เด็กชายเสฎฐวุฒิ ภูปุย</t>
  </si>
  <si>
    <t>เด็กชายอนุชิต ค้าเจริญ</t>
  </si>
  <si>
    <t>เด็กหญิงกฤษณา สารฤทธิ์</t>
  </si>
  <si>
    <t>เด็กหญิงณิชานันท์ วิระพันธุ์</t>
  </si>
  <si>
    <t>เด็กหญิงแพรวา เปศรี</t>
  </si>
  <si>
    <t>เด็กหญิงวรดา ภูศรีดาว</t>
  </si>
  <si>
    <t>เด็กหญิงสุมินตรา ศรีงาม</t>
  </si>
  <si>
    <t>เด็กหญิงอารยา มุดนาเวท</t>
  </si>
  <si>
    <t>เด็กชายกัปตัน อนุฤทธิ์</t>
  </si>
  <si>
    <t>เด็กชายเกริกเกรียงชัย น้ำใจทน</t>
  </si>
  <si>
    <t>เด็กชายเกียรติศักดิ์ สีดามา</t>
  </si>
  <si>
    <t>เด็กชายฆินนนน รินทรึก</t>
  </si>
  <si>
    <t>เด็กชายชัยวัฒน์ สุสูงเนิน</t>
  </si>
  <si>
    <t>เด็กชายชินวุฒ พรรสุวรรณ์</t>
  </si>
  <si>
    <t>เด็กชายโชติวัชร์ ไชยโส</t>
  </si>
  <si>
    <t>เด็กชายทองเทพ ทองสุข</t>
  </si>
  <si>
    <t>เด็กชายธนากร กลางคาร</t>
  </si>
  <si>
    <t>เด็กชายนิรันร์ทร ฝอยวารี</t>
  </si>
  <si>
    <t>เด็กชายพงศกร บูรณะเสน</t>
  </si>
  <si>
    <t>เด็กชายพีชญ์ฌณภัทร พิลากุล</t>
  </si>
  <si>
    <t>เด็กชายเมธาสิทธิ์ พิมพ์ทอง</t>
  </si>
  <si>
    <t>เด็กชายวงศกร ผกานวน</t>
  </si>
  <si>
    <t>เด็กชายศิวัฒน์ สุสูงเนิน</t>
  </si>
  <si>
    <t>เด็กชายสัจจานันท์ ศรีฮาด</t>
  </si>
  <si>
    <t>เด็กชายเอนกพงศ์ สกุลดี</t>
  </si>
  <si>
    <t>เด็กหญิงกสิกร เฉิดสถิตย์</t>
  </si>
  <si>
    <t>เด็กหญิงจิดาภา วงษ์แก้ว</t>
  </si>
  <si>
    <t>เด็กหญิงทิพย์เกสร ภูยืด</t>
  </si>
  <si>
    <t>เด็กหญิงใบปอ สำราญสุข</t>
  </si>
  <si>
    <t>เด็กหญิงพัทราภรณ์ มินาเริง</t>
  </si>
  <si>
    <t>เด็กหญิงพิชชานันท์ สุวรรณชาติ</t>
  </si>
  <si>
    <t>เด็กหญิงรัตติกาล นรากุล</t>
  </si>
  <si>
    <t>เด็กหญิงวนิดา ภูสมที</t>
  </si>
  <si>
    <t>เด็กหญิงวันนิสา จันทร์ชัง</t>
  </si>
  <si>
    <t>เด็กหญิงสกุลเพชร โทเพชร</t>
  </si>
  <si>
    <t>เด็กหญิงสุภาวดี การศักดิ์</t>
  </si>
  <si>
    <t>เด็กชายกฤตพรต คำย่อย</t>
  </si>
  <si>
    <t>เด็กชายฑีฆายุ จำกอง</t>
  </si>
  <si>
    <t>เด็กชายณัฐนนท์ อาคะราช</t>
  </si>
  <si>
    <t>เด็กชายทีฆายุ เศษดี</t>
  </si>
  <si>
    <t>เด็กชายธีรเมธ เนื่องพัฒน์</t>
  </si>
  <si>
    <t>เด็กชายนนทพัทธ์ พระสิงห์</t>
  </si>
  <si>
    <t>เด็กชายวุฒินันทร์ เปียขุนทด</t>
  </si>
  <si>
    <t>เด็กชายอิทธิพล ภารประสาท</t>
  </si>
  <si>
    <t>เด็กหญิงทรัพย์สิริ ภูแสนงาม</t>
  </si>
  <si>
    <t>เด็กหญิงปทิตตา ถนอมสงัด</t>
  </si>
  <si>
    <t>เด็กหญิงพรนภัส โนนพรหมราช</t>
  </si>
  <si>
    <t>เด็กหญิงศุภาลัย ไตรทิพย์</t>
  </si>
  <si>
    <t>เด็กหญิงอารยา กวดนอก</t>
  </si>
  <si>
    <t>เด็กชายเกศตกร ถิตย์วิลาศ</t>
  </si>
  <si>
    <t>เด็กชายณัฐวุฒิ ศิริบุรี</t>
  </si>
  <si>
    <t>เด็กชายดนุพร จันทนาม</t>
  </si>
  <si>
    <t>เด็กชายแทนคุณ คงหาญ</t>
  </si>
  <si>
    <t>เด็กชายธนากร ภูคงสด</t>
  </si>
  <si>
    <t>เด็กชายปรีชา ภูอวด</t>
  </si>
  <si>
    <t>เด็กชายภานุพงษ์ หารฤทธิ์</t>
  </si>
  <si>
    <t>เด็กชายภูตะวัน ภูมิประหมัน</t>
  </si>
  <si>
    <t>เด็กชายรัฐภูมิ สมบัติหล้า</t>
  </si>
  <si>
    <t>เด็กชายสรรเสริญ สุกุฎี</t>
  </si>
  <si>
    <t>เด็กชายสิทธินนท์ อุดมชรา</t>
  </si>
  <si>
    <t>เด็กชายอิทธิกร เล่ห์กล</t>
  </si>
  <si>
    <t>เด็กหญิงกัญญารัตน์ วิเชียรชัย</t>
  </si>
  <si>
    <t>เด็กหญิงกัลยาลักษณ์ ภูวิชัย</t>
  </si>
  <si>
    <t>เด็กหญิงจิรัชญาพร มาตรมงคล</t>
  </si>
  <si>
    <t>เด็กหญิงเจนนิวา ภูเงินงาม</t>
  </si>
  <si>
    <t>เด็กหญิงทิพย์พวรรณ ภูสุจริต</t>
  </si>
  <si>
    <t>เด็กหญิงศิริลักษณ์ ทุมมาวัฒน์</t>
  </si>
  <si>
    <t>เด็กหญิงสาวิกา เฉิดดิลก</t>
  </si>
  <si>
    <t>เด็กหญิงสุกัลยา ชมโยทา</t>
  </si>
  <si>
    <t>เด็กชายณัฐพล ภูงามผา</t>
  </si>
  <si>
    <t>เด็กชายณัฐวุฒิ นันเจริญ</t>
  </si>
  <si>
    <t>เด็กชายธนเดช มณีรัตน์</t>
  </si>
  <si>
    <t>เด็กชายธนภัทร วรโคตร</t>
  </si>
  <si>
    <t>เด็กชายธนวัฒน์ เกิดขวัญ</t>
  </si>
  <si>
    <t>เด็กชายธราธร ชาประดิษฐ์</t>
  </si>
  <si>
    <t>เด็กชายธีฆาญุ ภูสมมา</t>
  </si>
  <si>
    <t>เด็กชายธีระพัฒน์ หันจรัส</t>
  </si>
  <si>
    <t>เด็กชายบุญฤทธิ์ ฆารกุล</t>
  </si>
  <si>
    <t>เด็กชายพัทธดนย์ ดลประเสริฐ</t>
  </si>
  <si>
    <t>เด็กชายพัทธพล ดลประเสริฐ</t>
  </si>
  <si>
    <t>เด็กชายมงคล ภูวิชัย</t>
  </si>
  <si>
    <t>เด็กชายวรวิทย์ วิจารขันธ์</t>
  </si>
  <si>
    <t>เด็กชายวิวัฒน์ มนัสศิลา</t>
  </si>
  <si>
    <t>เด็กชายอิสระพงศ์ ภูคงน้ำ</t>
  </si>
  <si>
    <t>เด็กหญิงกันยา วงค์อุดม</t>
  </si>
  <si>
    <t>เด็กหญิงเกวลิน หมายเทียมกลาง</t>
  </si>
  <si>
    <t>เด็กหญิงถิรดา แจ้งสว่าง</t>
  </si>
  <si>
    <t>เด็กหญิงทิพปภา จิตขันตี</t>
  </si>
  <si>
    <t>เด็กหญิงธารารัตน์ ภูคงน้ำ</t>
  </si>
  <si>
    <t>เด็กหญิงธิดามาศ โยทสิงห์</t>
  </si>
  <si>
    <t>เด็กหญิงพรพิมล สุวรรณราช</t>
  </si>
  <si>
    <t>เด็กหญิงสิตานัน กุมภิโร</t>
  </si>
  <si>
    <t>นายเมธิส ภูละอินทร์</t>
  </si>
  <si>
    <t>นายวงศกร พันธ์แก้ว</t>
  </si>
  <si>
    <t>นายวรปรัชญ์ ศรีอุปรัตน์</t>
  </si>
  <si>
    <t>นายอนุชัย ภูหงษ์เพชร</t>
  </si>
  <si>
    <t>นางสาวชมพูนุช ถิ่นประสาท</t>
  </si>
  <si>
    <t>นางสาวชาลิสา ควนนอก</t>
  </si>
  <si>
    <t>นางสาวณัฐรดา ทองคำชื่นวิวัฒน์</t>
  </si>
  <si>
    <t>นายธันวา โยทสิงห์</t>
  </si>
  <si>
    <t>นางสาวกรรณิการ์ เที่ยงทัศน์</t>
  </si>
  <si>
    <t>นางสาวฐิติรัตน์ จวงจันทร์</t>
  </si>
  <si>
    <t>นางสาวศศิธร เผ่าภูธร</t>
  </si>
  <si>
    <t>นางสาวอภิชญา วงศ์หนองหว้า</t>
  </si>
  <si>
    <t>นางสาวณิชานันท์ อิ่มสมบัติ</t>
  </si>
  <si>
    <t>นางสาวธิดารัตน์ ฐานโอภาส</t>
  </si>
  <si>
    <t>นางสาวบัณฑิตา รองทอง</t>
  </si>
  <si>
    <t>นายดลยุทธ์ ไชยกำบัง</t>
  </si>
  <si>
    <t>นางสาวพรนภัส แหลมพิมาย</t>
  </si>
  <si>
    <t>นางสาวแพรวพิชชา คุณเศษ</t>
  </si>
  <si>
    <t>นายทิวากรณ์ โยธาสุข</t>
  </si>
  <si>
    <t>นายศิระศักดิ์ ศรีดาว</t>
  </si>
  <si>
    <t>นางสาวกรองทอง พันธ์ละออ</t>
  </si>
  <si>
    <t>นางสาวณัฐชา คําภิรมย์</t>
  </si>
  <si>
    <t>นางสาวเอมมิกา ภูเรียงผา</t>
  </si>
  <si>
    <t>นายชัยภัทร เท่าสาร</t>
  </si>
  <si>
    <t>นางสาวศศิธร ปกป้อง</t>
  </si>
  <si>
    <t>นายรัฐศาสตร์ พละศูนย์</t>
  </si>
  <si>
    <t>นายธีรเดช วงศ์ศรี</t>
  </si>
  <si>
    <t>นายภัทรกุล นนพิจิตร</t>
  </si>
  <si>
    <t>นายศิวกร ถนอมสอางค์</t>
  </si>
  <si>
    <t>นางสาววารุณี คุณนาแก</t>
  </si>
  <si>
    <t>นางสาวพิมญาดา พิกุลหอม</t>
  </si>
  <si>
    <t>นางสาวอภิญญา นาชัยดี</t>
  </si>
  <si>
    <t>นายรัฐพล อ้นโต</t>
  </si>
  <si>
    <t>นางสาวภัทราพร แก้วรักษา</t>
  </si>
  <si>
    <t>นางสาวพรชนก ภูอ่อนโสม</t>
  </si>
  <si>
    <t>นางสาววนัชพร โกฏิรักษ์</t>
  </si>
  <si>
    <t>นางสาวปนัดดา ชัยยานนท์</t>
  </si>
  <si>
    <t>นางสาวพรสุดา พละสินธุ์</t>
  </si>
  <si>
    <t>นางสาวปัทมา ทิพย์เสน</t>
  </si>
  <si>
    <t>นางสาวณฐมน อังคะแสน</t>
  </si>
  <si>
    <t>นายกีรติณัฏฐ์ สาระฆัง</t>
  </si>
  <si>
    <t>นายชาญวิทย์ ยังสว่าง</t>
  </si>
  <si>
    <t>นายธีรภัทร พิมชะอุ่ม</t>
  </si>
  <si>
    <t>นายธาวิน ภูแสงศรี</t>
  </si>
  <si>
    <t>นางสาวปนัดดา ภูขมัง</t>
  </si>
  <si>
    <t>นายทักษกร ภูต้องใจ</t>
  </si>
  <si>
    <t>นายณัฏฐชัย ชารีวงศ์</t>
  </si>
  <si>
    <t>นางสาวญาดา บุบผาเดช</t>
  </si>
  <si>
    <t>นางสาวธีรณัฐ เทพชา</t>
  </si>
  <si>
    <t>นางสาวนิษฐากานต์ รัตนปัญญา</t>
  </si>
  <si>
    <t>นางสาวปนัดดา ภูวิชัย</t>
  </si>
  <si>
    <t>นายธนาภัทร บุญลาศ</t>
  </si>
  <si>
    <t>นายอัยราศ ผูกพันธ์</t>
  </si>
  <si>
    <t>นายพงษ์พิพัฒน์ สัมพันธพงษ์</t>
  </si>
  <si>
    <t>นางสาวสลิลทิพย์ มีวงศ์</t>
  </si>
  <si>
    <t>นายวสุกรี อรรคชัย</t>
  </si>
  <si>
    <t>นางสาวรัตติยา ชาสุนทร</t>
  </si>
  <si>
    <t>นายจอมทัพ สำราญชื่น</t>
  </si>
  <si>
    <t>นายจักรพรรดิ์ สินเช้า</t>
  </si>
  <si>
    <t>นายธุรกิจ พรมรักษา</t>
  </si>
  <si>
    <t>นายพงศ์พล เฉิดทรัพย์</t>
  </si>
  <si>
    <t>นางสาวสุมาลี สุริยะ</t>
  </si>
  <si>
    <t>นายกฤษกร สุโพธิ์ใหม่</t>
  </si>
  <si>
    <t>นางสาวจรรยพร จันทขอม</t>
  </si>
  <si>
    <t>นางสาวฐิญาดา สิทธิเสนา</t>
  </si>
  <si>
    <t>นายชยพัทธ์ พงค์ไพบูลย์</t>
  </si>
  <si>
    <t>นายทนุธรรม ขินานา</t>
  </si>
  <si>
    <t>นายเมธา ฆารประเดิม</t>
  </si>
  <si>
    <t>นางสาวเพชรรดา พิมล</t>
  </si>
  <si>
    <t>นางสาววรนุช ผลวาด</t>
  </si>
  <si>
    <t>นางสาวอพัสรา ภูคงสด</t>
  </si>
  <si>
    <t>นายสิทธิกรณ์ เรืองสุข</t>
  </si>
  <si>
    <t>นายวิสุทวัฒน์ อิ่มไสว</t>
  </si>
  <si>
    <t>นายธนสิทธิ์ เนมินทร์</t>
  </si>
  <si>
    <t>นายธีระพงษ์ ขุนหาร</t>
  </si>
  <si>
    <t>นายภูริภัทร จุมพลน้อย</t>
  </si>
  <si>
    <t>นายวรเมธ วันบุญมา</t>
  </si>
  <si>
    <t>นางสาวดารินทร์ ราชาพัฒน์</t>
  </si>
  <si>
    <t>นางสาวปาริตา นาวงษ์</t>
  </si>
  <si>
    <t>นางสาวพิมพ์ชนก มุลสิทธิ์</t>
  </si>
  <si>
    <t>นางสาวอภิสรา ยอดไธสง</t>
  </si>
  <si>
    <t>นางสาวฐิติญาพร ภูอืด</t>
  </si>
  <si>
    <t>นางสาวสุธาทิพย์ ประเสริฐน้อย</t>
  </si>
  <si>
    <t>นายชินภพ สุธรรมมา</t>
  </si>
  <si>
    <t>นางสาวกนกวรรณ เที่ยงทัศน์</t>
  </si>
  <si>
    <t>นางสาวเครือฟ้า ถิตย์รัศมี</t>
  </si>
  <si>
    <t>นายรเมศ พุ่มพิน</t>
  </si>
  <si>
    <t>นายรัฐศาสตร์ ฤทธิ์จำรัส</t>
  </si>
  <si>
    <t>นายวงศกร จั่นคำ</t>
  </si>
  <si>
    <t>นางสาวอรุโณทัย ญาณแผ้ว</t>
  </si>
  <si>
    <t>นายอิสรา ธารแผ้ว</t>
  </si>
  <si>
    <t>นางสาวปิยธิดา พื้นผากิจรุ่ง</t>
  </si>
  <si>
    <t>นางสาวพาขวัญ รักไทย</t>
  </si>
  <si>
    <t>นายวัชระ นันวิชัย</t>
  </si>
  <si>
    <t>นางสาวปิยธิดา ไร่สงวน</t>
  </si>
  <si>
    <t>นายกฤษฎา ถิตย์เจริญ</t>
  </si>
  <si>
    <t>นายธนวัฒน์ พรานป่า</t>
  </si>
  <si>
    <t>นายนันทิพัฒน์ เรืองสมบัติ</t>
  </si>
  <si>
    <t>นางสาวกวินธิดา ทรัพย์เกิด</t>
  </si>
  <si>
    <t>นางสาวนิธิญาพร ดลเรขา</t>
  </si>
  <si>
    <t>นางสาวพรรณิภา รวมธรรม</t>
  </si>
  <si>
    <t>นายเนติภูมิ การเลียง</t>
  </si>
  <si>
    <t>นางสาวธิดาพร อุ่นบุรมย์</t>
  </si>
  <si>
    <t>นายอานุภาพ ปรีทรัพย์</t>
  </si>
  <si>
    <t>นางสาววิลาวัลย์ จันทร์โรรุณ</t>
  </si>
  <si>
    <t>นายปิญะพัฒน์ ฆารไสว</t>
  </si>
  <si>
    <t>นางสาววรัทยา หัสวงศ์</t>
  </si>
  <si>
    <t>นายภานุวัฒน์ กลางสวัสดิ์</t>
  </si>
  <si>
    <t>นายพรพิทักษ์ พิมพะสอน</t>
  </si>
  <si>
    <t>นายธีรวัฒน์ โนนทิง</t>
  </si>
  <si>
    <t>นางสาวสุภาภรณ์ เเสงฤทธิ์</t>
  </si>
  <si>
    <t>นายวงศกร โยธาภักดี</t>
  </si>
  <si>
    <t>นางสาวพันภกา ภูปรางค์</t>
  </si>
  <si>
    <t>นางสาวรุจาภา ภูนิลวาลย์</t>
  </si>
  <si>
    <t>นายสิทธิพงษ์ วงษ์อินทร์</t>
  </si>
  <si>
    <t>นางสาวภาวิณี ฉิมพุฒ</t>
  </si>
  <si>
    <t>นางสาวอริศรา เหล่าแสงสี</t>
  </si>
  <si>
    <t>นายณพัฒน์ ผลภักดี</t>
  </si>
  <si>
    <t>นางสาวณัฐยาพร กลุ่มเหรียญทอง</t>
  </si>
  <si>
    <t>นางสาวกิ่งเพชร จันทบูรณ์</t>
  </si>
  <si>
    <t>นายเกียรติภูมิ ภารสำราญ</t>
  </si>
  <si>
    <t>นางสาวอารยา ทิพนนท์</t>
  </si>
  <si>
    <t>นายสราวุธ แสนแก้ว</t>
  </si>
  <si>
    <t>นางสาวพิยดา เฉิดวิจิตร</t>
  </si>
  <si>
    <t>นายกนต์ธีรกันฑ์ คำเพ็ชร</t>
  </si>
  <si>
    <t>นางสาวหทัยชนก นันสมบัติ</t>
  </si>
  <si>
    <t>นางสาวอรไพลิน ปัญญา</t>
  </si>
  <si>
    <t>นายอาร์มรินทร์ มาตย์เฮือง</t>
  </si>
  <si>
    <t>นายวาทิน สุวรรณศรี</t>
  </si>
  <si>
    <t>นางสาวนัยเนตร ภูใบบัง</t>
  </si>
  <si>
    <t>นายณัฏฐวัตร พันธ์คำ</t>
  </si>
  <si>
    <t>นายยศกร นันผ่อง</t>
  </si>
  <si>
    <t>นายสราวุฒิ นราศร</t>
  </si>
  <si>
    <t>นายอรรถพล กาขาว</t>
  </si>
  <si>
    <t>นางสาวนิดา ผลวาด</t>
  </si>
  <si>
    <t>นางสาวนิธินันท์ นนทราษฎร์</t>
  </si>
  <si>
    <t>นางสาวรัศม์วรี พวงดอกไม้</t>
  </si>
  <si>
    <t>นางสาวหทัยกาญจน์ สมมา</t>
  </si>
  <si>
    <t>นายธีราเดช เนียมณี</t>
  </si>
  <si>
    <t>นายวรายุทธ์ ทับสมบัติ</t>
  </si>
  <si>
    <t>นายวิทวัส จำเริญควร</t>
  </si>
  <si>
    <t>นางสาวจุฑามาศ ภูปัญญา</t>
  </si>
  <si>
    <t>นางสาวภัทรวดี สมศรี</t>
  </si>
  <si>
    <t>นางสาวจันทรา มาลี</t>
  </si>
  <si>
    <t>นางสาวสุกัญญา จันกัน</t>
  </si>
  <si>
    <t>นายพีรพล มุสิกสาร</t>
  </si>
  <si>
    <t>นายธนวัฐ ดลภักดี</t>
  </si>
  <si>
    <t>นายอภิวัฒน์ ยลไชย</t>
  </si>
  <si>
    <t>นายธราเทพ ขัณฑจำนงค์</t>
  </si>
  <si>
    <t>นายอภิชิต ชาตรี</t>
  </si>
  <si>
    <t>นายคุณธรรม การะวรรณ</t>
  </si>
  <si>
    <t>นายจักรรินทร์ มีสัตย์</t>
  </si>
  <si>
    <t>นางสาววรัญญา ทำนาแพง</t>
  </si>
  <si>
    <t>นางสาวพิชญาภา เหมือนเขียว</t>
  </si>
  <si>
    <t>นางสาวเมธาพร จันดง</t>
  </si>
  <si>
    <t>นางสาวศรัณรัชต์ หอมสมบัติ</t>
  </si>
  <si>
    <t>นางสาวแพรเพ็ญ ศรีโสภา</t>
  </si>
  <si>
    <t>นางสาวกุลธิดา ลาหา</t>
  </si>
  <si>
    <t>นางสาวพิชามญช์ คารกุล</t>
  </si>
  <si>
    <t>นางสาวมาริสา ถิตย์ประเดิม</t>
  </si>
  <si>
    <t>นายฐิติพงศ์ ท้าวเคหะ</t>
  </si>
  <si>
    <t>นายภูริภัทร นันทจักร์</t>
  </si>
  <si>
    <t>นางสาวกัลยาณี ศรีอมรรัตน์</t>
  </si>
  <si>
    <t>นายธีระพงศ์ นานอก</t>
  </si>
  <si>
    <t>นายประภาวิน พิมพะนิตย์</t>
  </si>
  <si>
    <t>นายวิทวัส จันทะมนตรี</t>
  </si>
  <si>
    <t>นายศุกลวัฒน์ นันรุ่ง</t>
  </si>
  <si>
    <t>นายยอดยิ่ง ถิตย์วิลาศ</t>
  </si>
  <si>
    <t>นางสาวญาณิศา บัวริยานันท์</t>
  </si>
  <si>
    <t>นางสาวมนัสนันท์ สุวรรณพล</t>
  </si>
  <si>
    <t>นางสาวอรทัย ผลกิจ</t>
  </si>
  <si>
    <t>นายจิรวัฒน์ พลขันธ์</t>
  </si>
  <si>
    <t>นายภัทรพล พันปันเป้า</t>
  </si>
  <si>
    <t>นายวีรเดช แก้วสิมมา</t>
  </si>
  <si>
    <t>นายสุวัฒนา นาสวัสดิ์</t>
  </si>
  <si>
    <t>นางสาวชลธิชา ผลเลขา</t>
  </si>
  <si>
    <t>นางสาวชุติรัตน์ ถองทอง</t>
  </si>
  <si>
    <t>นางสาวศิริจันทร์ แดงศิริ</t>
  </si>
  <si>
    <t>นางสาววราภรณ์ สมีงาม</t>
  </si>
  <si>
    <t>นางสาวณัฏฐธิดา ภูหวล</t>
  </si>
  <si>
    <t>นางสาวอุลัยพร จันทรเสนา</t>
  </si>
  <si>
    <t>นายศราวุธ ยลชัย</t>
  </si>
  <si>
    <t>นางสาวปวีณ์ธิดา ภูเงิน</t>
  </si>
  <si>
    <t>นางสาวลลิตา ถนอมสงวน</t>
  </si>
  <si>
    <t>นางสาวนิตยา หัสวงศ์</t>
  </si>
  <si>
    <t>นายธนกร สุ่มมาตย์</t>
  </si>
  <si>
    <t>นางสาวนภาพร ภูนาสูง</t>
  </si>
  <si>
    <t>นางสาวเกศินี ศรีอมรรัตน์</t>
  </si>
  <si>
    <t>นางสาวแพรวา เมฆหมอก</t>
  </si>
  <si>
    <t>นายบัณฑูร บุญยู้</t>
  </si>
  <si>
    <t>นายอัฏฐพล สุวรรณเรือง</t>
  </si>
  <si>
    <t>นายวิชชากร พรมเสนา</t>
  </si>
  <si>
    <t>นายอดิศักดิ์ พองพรหม</t>
  </si>
  <si>
    <t>นางสาวพัชรา ภูพานคำ</t>
  </si>
  <si>
    <t>นางสาวศศิประภา บุญแท้</t>
  </si>
  <si>
    <t>นายกัณวัฒน์ คำพาเขียว</t>
  </si>
  <si>
    <t>นายชุติเดช ถาวรรักษ์</t>
  </si>
  <si>
    <t>นายธนกร ภารประดิษฐ์</t>
  </si>
  <si>
    <t>นายธันวา ตรีกมล</t>
  </si>
  <si>
    <t>นายธันวา คำหงษา</t>
  </si>
  <si>
    <t>นายกฤตพร ถนอมสมบัติ</t>
  </si>
  <si>
    <t>นายปัณณทัต เดชอุทัย</t>
  </si>
  <si>
    <t>นายอภินันท์ ภูเทพคำ</t>
  </si>
  <si>
    <t>นางสาวกนกวรรณ โชสูงเนิน</t>
  </si>
  <si>
    <t>นางสาวกนกวรรณ ฤทธิตะมล</t>
  </si>
  <si>
    <t>นางสาวกนกอินทร์ บุญรุ่ง</t>
  </si>
  <si>
    <t>นางสาวชนิดาภา เจริญสุข</t>
  </si>
  <si>
    <t>นางสาวธัญญาภรณ์ วงศ์ศิษย์</t>
  </si>
  <si>
    <t>นางสาวนภัสสร ผดุงภักดิ์</t>
  </si>
  <si>
    <t>นางสาวปาริตา มุลตรีบุตร</t>
  </si>
  <si>
    <t>นางสาวพรทิดา ศรีกุตา</t>
  </si>
  <si>
    <t>นางสาวพรนิภา แก้วบุลี</t>
  </si>
  <si>
    <t>นางสาวพิมพ์ทอง ภูด่านงัว</t>
  </si>
  <si>
    <t>นางสาวภัสสร แดงโชติ</t>
  </si>
  <si>
    <t>นางสาวยุวดี สังรวมใจ</t>
  </si>
  <si>
    <t>นางสาววิภาพร สินธุโคตร</t>
  </si>
  <si>
    <t>นางสาวศุจินันท์ กรรณิการ์</t>
  </si>
  <si>
    <t>นางสาวอารยา ดวงสีเสน</t>
  </si>
  <si>
    <t>นางสาวชรินทร์ทิพย์ ถินแก้ว</t>
  </si>
  <si>
    <t>นายอดิศักดิ์ อานจำปา</t>
  </si>
  <si>
    <t>นางสาวพรลภัส แสงงาม</t>
  </si>
  <si>
    <t>นายจตุพล ภูประสิทธิ์</t>
  </si>
  <si>
    <t>นายธวัชชัย ศรีกันหา</t>
  </si>
  <si>
    <t>นางสาวเพ็ญนภา นรแสน</t>
  </si>
  <si>
    <t>นายจิราวุฒิ ศรีดาคุณ</t>
  </si>
  <si>
    <t>นายวริทธิ์ สงวนนาม</t>
  </si>
  <si>
    <t>นางสาวสุดารัตน์ นันเจริญ</t>
  </si>
  <si>
    <t>นายธนากร สุริโยทัย</t>
  </si>
  <si>
    <t>นายธีรดนย์ ฆ้องอินตะ</t>
  </si>
  <si>
    <t>นายพงศกร ภูผาลัย</t>
  </si>
  <si>
    <t>นางสาวกนกรัตน์ ไกรวัลย์</t>
  </si>
  <si>
    <t>นางสาวกัลย์สุดา ภูนาพลอย</t>
  </si>
  <si>
    <t>นางสาวชโลชา อระหันตา</t>
  </si>
  <si>
    <t>นางสาวชุติมา ชูชื่น</t>
  </si>
  <si>
    <t>นางสาวธีระนุช เจนวิพากษ์</t>
  </si>
  <si>
    <t>นางสาวเสาวลักษณ์ รังหอม</t>
  </si>
  <si>
    <t>นางสาวโสรยา อิ่มจำลอง</t>
  </si>
  <si>
    <t>นางสาววราภรณ์ บรรหาร</t>
  </si>
  <si>
    <t>นายณัฐนัน พันต้น</t>
  </si>
  <si>
    <t>นายนราวิทญ์ สุขภิบาล</t>
  </si>
  <si>
    <t>นายอนันต์ นวลกัลยา</t>
  </si>
  <si>
    <t>นายสิทธิโชค ขบวนแก้ว</t>
  </si>
  <si>
    <t>นายดัสกร แก้วโสม</t>
  </si>
  <si>
    <t>นายญาณวัฒน์ ศิริธรรมจักร</t>
  </si>
  <si>
    <t>นายอังกูร นันบุญ</t>
  </si>
  <si>
    <t>นายเกียรติประวุฒิ ภารการ</t>
  </si>
  <si>
    <t>นายณัฐพล นาทุ่งมน</t>
  </si>
  <si>
    <t>นางสาวลินลดา คอยกลาง</t>
  </si>
  <si>
    <t>นายอานนท์ ภูแสงสั่น</t>
  </si>
  <si>
    <t>นายเจษฎาพร ปราบเสียง</t>
  </si>
  <si>
    <t>นางสาวเนตรนภา วานนท์</t>
  </si>
  <si>
    <t>นายกิตติวัฒน์ ไร่ใหญ่</t>
  </si>
  <si>
    <t>นายณรธิป ไชยากรกิจ</t>
  </si>
  <si>
    <t>นายพัชรพล ดอนโพธิ์ศรี</t>
  </si>
  <si>
    <t>นายวีรพล เกื้อปัญญา</t>
  </si>
  <si>
    <t>นางสาวจุฬารัตน์ ภูกัน</t>
  </si>
  <si>
    <t>นางสาวต้นข้าว คำไสย</t>
  </si>
  <si>
    <t>นางสาวมัชธิตา คูหาวัล</t>
  </si>
  <si>
    <t>นางสาวมุฑิตา ญาณไกล</t>
  </si>
  <si>
    <t>นายศุภกร กุลเกษตร</t>
  </si>
  <si>
    <t>นายณัฐกรณ์ วิลาชัย</t>
  </si>
  <si>
    <t>นายสัตรัตน์ ทองคำแสง</t>
  </si>
  <si>
    <t>นายธีรพัทธ์ นามมงคล</t>
  </si>
  <si>
    <t>นายศาสตราวุฒิ เผ่าภูธร</t>
  </si>
  <si>
    <t>นายโชคมงคล ผกานวน</t>
  </si>
  <si>
    <t>นายพัลลภ ภูถินทุ่ง</t>
  </si>
  <si>
    <t>นายอานัฐ แสนสุข</t>
  </si>
  <si>
    <t>นายกฤษฎา บุรวัฒ</t>
  </si>
  <si>
    <t>นางสาวทิฆัมพร แสนกล้า</t>
  </si>
  <si>
    <t>นายกรกฤต โคตรจันทึก</t>
  </si>
  <si>
    <t>นายกลวัชร อิ่มสว่าง</t>
  </si>
  <si>
    <t>นายทิพย์ตะวัน เหล่าแสง</t>
  </si>
  <si>
    <t>นายวีรพล อ่อนสำอาง</t>
  </si>
  <si>
    <t>นายศิวพัฒน์ อันทรบุตร</t>
  </si>
  <si>
    <t>นางสาวธิยดา พานแสนชา</t>
  </si>
  <si>
    <t>นายศิรสิทธิ์ นามจุ้ย</t>
  </si>
  <si>
    <t>นายฉัตรชัย มะละมาศ</t>
  </si>
  <si>
    <t>นายธนากร จำเริญสาย</t>
  </si>
  <si>
    <t>นายพงศกร กั้วศรี</t>
  </si>
  <si>
    <t>นายฐิติศักดิ์ จวนไทสงค์</t>
  </si>
  <si>
    <t>นายธีรเดช ศรีแสงฉ่ำ</t>
  </si>
  <si>
    <t>นางสาวจิราพร ทึกทา</t>
  </si>
  <si>
    <t>นางสาวชญาดา ถนอมสะอาด</t>
  </si>
  <si>
    <t>นางสาวพัชชา ทัดเที่ยง</t>
  </si>
  <si>
    <t>นางสาวสุชลธิชา ภูจอมเงิน</t>
  </si>
  <si>
    <t>นางสาววลัยขวัญ วิชัย</t>
  </si>
  <si>
    <t>นางสาวกัญญ์ณพัชร ไชยหอม</t>
  </si>
  <si>
    <t>นางสาวพัชราภรณ์ เจริญจิตต์</t>
  </si>
  <si>
    <t>นางสาวพิชชาอร บดีรัฐ</t>
  </si>
  <si>
    <t>นายนพคุณ หล้าบาง</t>
  </si>
  <si>
    <t>นายทีปกร พิมพิสนธ์</t>
  </si>
  <si>
    <t>นายวรเมธ ทิวสิงห์</t>
  </si>
  <si>
    <t>นายศุภากร ดลรัศมี</t>
  </si>
  <si>
    <t>นายวุฒินันท์ อุดมวงษ์</t>
  </si>
  <si>
    <t>นางสาวศิริวิมล ไชยสิทธิ์</t>
  </si>
  <si>
    <t>นางสาวขวัญฤทัย แสนงาม</t>
  </si>
  <si>
    <t>นางสาวคณัฐตา คงสมมาตร</t>
  </si>
  <si>
    <t>นางสาวประภาพร ภูอาจดั้น</t>
  </si>
  <si>
    <t>นางสาวศิลาวัลย์ ฉลวยศรี</t>
  </si>
  <si>
    <t>นายกฤษฎากร ฤทธิ์ประดิษฐ์</t>
  </si>
  <si>
    <t>นางสาวพิลาสลักษณ์ กมลภพ</t>
  </si>
  <si>
    <t>นายวชิรวิชญ์ บุญแสงส่ง</t>
  </si>
  <si>
    <t>นางสาววราพร ขันทจำนงค์</t>
  </si>
  <si>
    <t>นางสาววันวิสา มอบกระโทก</t>
  </si>
  <si>
    <t>นายจิรัฏฐ์ ริกำแง</t>
  </si>
  <si>
    <t>นายณัฐกิตติ์ ไกยสิงห์</t>
  </si>
  <si>
    <t>นายธีระภัทฒ์ ถินรัศมี</t>
  </si>
  <si>
    <t>นางสาวกนกพร ภูพะนาแสง</t>
  </si>
  <si>
    <t>นางสาวณภัทร พรมวิลัย</t>
  </si>
  <si>
    <t>นางสาวดาริกา คำประเทือง</t>
  </si>
  <si>
    <t>นางสาวนภากานต์ ชมชื่น</t>
  </si>
  <si>
    <t>นางสาวนิชธาวัลย์ โภคนา</t>
  </si>
  <si>
    <t>นางสาวศิริโสภา รัตนวงษ์</t>
  </si>
  <si>
    <t>เด็กหญิงกันนิกา สว่างชม</t>
  </si>
  <si>
    <t>เด็กหญิงรุ่งนภา นาถาดทอง</t>
  </si>
  <si>
    <t>เด็กชายธีรภัทร ชื่นชู</t>
  </si>
  <si>
    <t>เด็กหญิงธิดารัตน์ ปาปะเถ</t>
  </si>
  <si>
    <t>เด็กหญิงชัชชญา สุวรรณรักษ์</t>
  </si>
  <si>
    <t>นายพีรภัทร ถนอมศรี</t>
  </si>
  <si>
    <t>20879</t>
  </si>
  <si>
    <t>นางสาวกาญจนาภา มงคลมะไฟ</t>
  </si>
  <si>
    <t>นางสาวละอองทิพย์ อุดมรัตน์</t>
  </si>
  <si>
    <t>นางสาวกชพรรณ ลาภบุญเรือง</t>
  </si>
  <si>
    <t>นางสาวจารุพัจน์ สุนา</t>
  </si>
  <si>
    <t>เด็กหญิงนฤมล คิดถูก</t>
  </si>
  <si>
    <t>นางสาวนววรรณ พิชัยเชิด</t>
  </si>
  <si>
    <t>นางสาวสุกานดา แดนไกล</t>
  </si>
  <si>
    <t>นายอภิชาติ แจ่มสุวรรณ์</t>
  </si>
  <si>
    <t>เด็กชายนำชัย ทุมเกษร</t>
  </si>
  <si>
    <t>เด็กชายพัทธดนย์ เทวาสถิต</t>
  </si>
  <si>
    <t>เด็กชายณัฎฐากร คุณเลิศ</t>
  </si>
  <si>
    <t>เด็กหญิงปาณิสรา ชุมรัมย์</t>
  </si>
  <si>
    <t>เด็กหญิงนพมาศ สมบัวรม</t>
  </si>
  <si>
    <t>เด็กชายพิสิษฐ์ อุปนิ</t>
  </si>
  <si>
    <t>เด็กชายปฐมพร ศิริพร</t>
  </si>
  <si>
    <t>นายรังสิมันต์ ลาภบุญเรือง</t>
  </si>
  <si>
    <t>นายธนกร ศรีวิเศษ</t>
  </si>
  <si>
    <t>เด็กชายพชร บุตรโพธิ์</t>
  </si>
  <si>
    <t>เด็กหญิงชาคริยา กลิ่นอุดม</t>
  </si>
  <si>
    <t>เด็กชายมนัสวีร์ สะอาดชื่อ</t>
  </si>
  <si>
    <t>เด็กชายฬวิญพัฒน์ ภิรมหวาด</t>
  </si>
  <si>
    <t>เด็กหญิงชลิลรัตน์ ชุมสอน</t>
  </si>
  <si>
    <t>เด็กหญิงวัชราพร ถีอาสนา</t>
  </si>
  <si>
    <t>นายนสิธร ผลวาท</t>
  </si>
  <si>
    <t>นายชนะรินทร์ อ่อนประสงค์</t>
  </si>
  <si>
    <t>นายปวิชญา โพธิ์ทอง</t>
  </si>
  <si>
    <t>เด็กชายธนกฤต วงมนตรี</t>
  </si>
  <si>
    <t>นางสาวปรีดาภรณ์ ถิตย์รัศมี</t>
  </si>
  <si>
    <t>นางสาวอรวรรณ จันทร์เกลี้ยง</t>
  </si>
  <si>
    <t>เด็กชายชวัลกร ปรีกุล</t>
  </si>
  <si>
    <t>เด็กชายธนทัต จันทร์ผอง</t>
  </si>
  <si>
    <t>เด็กชายพชรพล ภูยาดาว</t>
  </si>
  <si>
    <t>นางสาวกัลยา บุญโชติ</t>
  </si>
  <si>
    <t>นางสาวพิณรดา นันจำรัส</t>
  </si>
  <si>
    <t>นายชนากร ภูล้อมทาง</t>
  </si>
  <si>
    <t>เด็กชายพิพัฒนพล กลิ่นมั่น</t>
  </si>
  <si>
    <t>เด็กชายทัดเทพ สุมา</t>
  </si>
  <si>
    <t>นางสาวชนิกานต์ ภูสมปอง</t>
  </si>
  <si>
    <t>นายธีรนันท์ ครองเวียง</t>
  </si>
  <si>
    <t>นางสาวปุษยา แก้วจันดา</t>
  </si>
  <si>
    <t>นายชัยมงคล ถินวาสนา</t>
  </si>
  <si>
    <t>นางสาวไปรยา แก้วพิลา</t>
  </si>
  <si>
    <t>เด็กหญิงสุวนันท์ พันคูณ</t>
  </si>
  <si>
    <t>นายวราชล พันธ์เสถียร</t>
  </si>
  <si>
    <t>เด็กหญิงศิรภัสสร อุดรสรรพ</t>
  </si>
  <si>
    <t>เด็กชายกฤษณะ บุบผาเดช</t>
  </si>
  <si>
    <t>เด็กหญิงรัตน์ดา พลเสน</t>
  </si>
  <si>
    <t>เด็กชายอนุสิทธิ์ ภูคงน้ำ</t>
  </si>
  <si>
    <t>นายวรพงษ์ พันธ์ไสว</t>
  </si>
  <si>
    <t>เด็กชายธีรพิชญ์ บุญจำเนียร</t>
  </si>
  <si>
    <t>เด็กชายวันจักรี ศิลาพจน์</t>
  </si>
  <si>
    <t>เด็กชายมงคลชัย การฟุ้ง</t>
  </si>
  <si>
    <t>1. นางสุภาภรณ์  มณีศิลป์ 2. นางปาริชาติ  ศิลาทะเล</t>
  </si>
  <si>
    <t>นางสาวกัลยกร ฉายอำไพ</t>
  </si>
  <si>
    <t>เด็กชายพสธร พัฒนยงตระกูล</t>
  </si>
  <si>
    <t>นางสาวสรินดา นิระภาพ</t>
  </si>
  <si>
    <t>นางสาวชญานี อังคะแสน</t>
  </si>
  <si>
    <t>เด็กหญิงกัญญาณัฐ คำสงคราม</t>
  </si>
  <si>
    <t>นางสาวทิชา บารินทร์</t>
  </si>
  <si>
    <t>นางสาวชลลดา ภูปรางค์</t>
  </si>
  <si>
    <t>นายกฤษณพล ชื่นอภัย</t>
  </si>
  <si>
    <t>นางสาวสิรินาฎ ธรรมโม</t>
  </si>
  <si>
    <t>ข้อมูล ณ วันที่ 31 ตุลาคม 2568</t>
  </si>
  <si>
    <t>ภาคเรียนที่ 2 ปีการศึกษา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</si>
</sst>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2" x14ac:knownFonts="1">
    <font>
      <sz val="10"/>
      <color indexed="8"/>
      <name val="ARIAL"/>
      <charset val="1"/>
    </font>
    <font>
      <sz val="11"/>
      <color theme="1"/>
      <name val="Tahoma"/>
      <family val="2"/>
      <charset val="222"/>
      <scheme val="minor"/>
    </font>
    <font>
      <sz val="16"/>
      <color indexed="8"/>
      <name val="TH SarabunPSK"/>
      <family val="2"/>
    </font>
    <font>
      <b/>
      <sz val="16"/>
      <color indexed="8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b/>
      <sz val="16"/>
      <name val="TH SarabunPSK"/>
      <family val="2"/>
    </font>
    <font>
      <sz val="16"/>
      <color rgb="FFFF0000"/>
      <name val="TH SarabunPSK"/>
      <family val="2"/>
    </font>
    <font>
      <b/>
      <sz val="16"/>
      <color rgb="FFFF0000"/>
      <name val="TH SarabunPSK"/>
      <family val="2"/>
    </font>
    <font>
      <sz val="16"/>
      <color rgb="FFC00000"/>
      <name val="TH SarabunPSK"/>
      <family val="2"/>
    </font>
    <font>
      <sz val="16"/>
      <color rgb="FF00B0F0"/>
      <name val="TH SarabunPSK"/>
      <family val="2"/>
    </font>
    <font>
      <sz val="16"/>
      <color rgb="FF00B050"/>
      <name val="TH SarabunPSK"/>
      <family val="2"/>
    </font>
    <font>
      <b/>
      <sz val="16"/>
      <color rgb="FF00B0F0"/>
      <name val="TH SarabunPSK"/>
      <family val="2"/>
    </font>
    <font>
      <b/>
      <sz val="16"/>
      <color theme="1"/>
      <name val="TH SarabunPSK"/>
      <family val="2"/>
    </font>
    <font>
      <sz val="16"/>
      <color rgb="FF0070C0"/>
      <name val="TH SarabunPSK"/>
      <family val="2"/>
    </font>
    <font>
      <b/>
      <sz val="16"/>
      <color rgb="FF0070C0"/>
      <name val="TH SarabunPSK"/>
      <family val="2"/>
    </font>
    <font>
      <sz val="16"/>
      <color rgb="FF000000"/>
      <name val="TH SarabunPSK"/>
      <family val="2"/>
    </font>
    <font>
      <sz val="16"/>
      <name val="TH SarabunPSK"/>
      <family val="2"/>
      <charset val="222"/>
    </font>
    <font>
      <sz val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rgb="FFFF0000"/>
      <name val="Arial"/>
      <family val="2"/>
    </font>
    <font>
      <b/>
      <sz val="11"/>
      <color theme="0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6"/>
      <color rgb="FF0066FF"/>
      <name val="TH SarabunPSK"/>
      <family val="2"/>
    </font>
    <font>
      <sz val="16"/>
      <color theme="9" tint="-0.249977111117893"/>
      <name val="TH SarabunPSK"/>
      <family val="2"/>
    </font>
    <font>
      <b/>
      <sz val="16"/>
      <color rgb="FF00B050"/>
      <name val="TH SarabunPSK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5"/>
      <color rgb="FFFF0000"/>
      <name val="TH SarabunPSK"/>
      <family val="2"/>
    </font>
    <font>
      <sz val="16"/>
      <color rgb="FFFF0000"/>
      <name val="TH SarabunPSK"/>
      <family val="2"/>
      <charset val="222"/>
    </font>
    <font>
      <sz val="15"/>
      <name val="TH SarabunPSK"/>
      <family val="2"/>
    </font>
    <font>
      <b/>
      <sz val="16"/>
      <name val="TH SarabunPSK"/>
      <family val="2"/>
      <charset val="222"/>
    </font>
    <font>
      <sz val="16"/>
      <name val="Arial"/>
      <family val="2"/>
      <charset val="222"/>
    </font>
    <font>
      <sz val="16"/>
      <color indexed="8"/>
      <name val="TH SarabunPSK"/>
      <family val="2"/>
      <charset val="222"/>
    </font>
    <font>
      <sz val="16"/>
      <color rgb="FFFF0000"/>
      <name val="Arial"/>
      <family val="2"/>
      <charset val="222"/>
    </font>
    <font>
      <sz val="16"/>
      <color theme="1"/>
      <name val="TH SarabunPSK"/>
      <family val="2"/>
      <charset val="222"/>
    </font>
    <font>
      <sz val="16"/>
      <color rgb="FF7030A0"/>
      <name val="Arial"/>
      <family val="2"/>
      <charset val="222"/>
    </font>
    <font>
      <sz val="16"/>
      <color rgb="FF7030A0"/>
      <name val="TH SarabunPSK"/>
      <family val="2"/>
      <charset val="222"/>
    </font>
    <font>
      <b/>
      <sz val="16"/>
      <color rgb="FFFF0000"/>
      <name val="TH SarabunPSK"/>
      <family val="2"/>
      <charset val="222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0066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>
      <alignment vertical="top"/>
    </xf>
    <xf numFmtId="0" fontId="1" fillId="0" borderId="0"/>
    <xf numFmtId="43" fontId="19" fillId="0" borderId="0" applyFont="0" applyFill="0" applyBorder="0" applyAlignment="0" applyProtection="0"/>
  </cellStyleXfs>
  <cellXfs count="239">
    <xf numFmtId="0" fontId="0" fillId="0" borderId="0" xfId="0">
      <alignment vertical="top"/>
    </xf>
    <xf numFmtId="0" fontId="2" fillId="0" borderId="1" xfId="0" applyFont="1" applyBorder="1" applyAlignment="1"/>
    <xf numFmtId="0" fontId="2" fillId="0" borderId="0" xfId="0" applyFont="1" applyAlignment="1"/>
    <xf numFmtId="0" fontId="2" fillId="0" borderId="1" xfId="0" applyFont="1" applyBorder="1" applyAlignment="1">
      <alignment horizontal="center" wrapText="1" readingOrder="1"/>
    </xf>
    <xf numFmtId="0" fontId="5" fillId="0" borderId="1" xfId="0" applyFont="1" applyBorder="1" applyAlignment="1">
      <alignment horizontal="left" shrinkToFit="1"/>
    </xf>
    <xf numFmtId="0" fontId="2" fillId="0" borderId="0" xfId="0" applyFont="1" applyAlignment="1">
      <alignment horizontal="center"/>
    </xf>
    <xf numFmtId="0" fontId="4" fillId="0" borderId="1" xfId="0" applyFont="1" applyBorder="1" applyAlignment="1">
      <alignment horizontal="left" shrinkToFit="1"/>
    </xf>
    <xf numFmtId="0" fontId="5" fillId="0" borderId="1" xfId="0" applyFont="1" applyBorder="1" applyAlignment="1">
      <alignment horizontal="center" wrapText="1" readingOrder="1"/>
    </xf>
    <xf numFmtId="0" fontId="5" fillId="0" borderId="1" xfId="0" applyFont="1" applyBorder="1" applyAlignment="1"/>
    <xf numFmtId="0" fontId="5" fillId="0" borderId="0" xfId="0" applyFont="1" applyAlignment="1"/>
    <xf numFmtId="0" fontId="5" fillId="0" borderId="0" xfId="0" applyFont="1" applyAlignment="1">
      <alignment horizontal="center" wrapText="1" readingOrder="1"/>
    </xf>
    <xf numFmtId="0" fontId="7" fillId="0" borderId="0" xfId="0" applyFont="1" applyAlignment="1"/>
    <xf numFmtId="0" fontId="2" fillId="0" borderId="0" xfId="0" applyFont="1" applyAlignment="1">
      <alignment horizontal="center" wrapText="1" readingOrder="1"/>
    </xf>
    <xf numFmtId="0" fontId="4" fillId="0" borderId="1" xfId="0" applyFont="1" applyBorder="1" applyAlignment="1">
      <alignment horizontal="center" wrapText="1" readingOrder="1"/>
    </xf>
    <xf numFmtId="0" fontId="5" fillId="0" borderId="1" xfId="0" applyFont="1" applyBorder="1" applyAlignment="1">
      <alignment horizontal="center"/>
    </xf>
    <xf numFmtId="0" fontId="4" fillId="0" borderId="0" xfId="0" applyFont="1" applyAlignment="1">
      <alignment horizontal="left" shrinkToFit="1"/>
    </xf>
    <xf numFmtId="0" fontId="4" fillId="0" borderId="0" xfId="0" applyFont="1" applyAlignment="1">
      <alignment horizontal="center" wrapText="1" readingOrder="1"/>
    </xf>
    <xf numFmtId="15" fontId="7" fillId="0" borderId="0" xfId="0" applyNumberFormat="1" applyFont="1" applyAlignment="1"/>
    <xf numFmtId="0" fontId="5" fillId="0" borderId="1" xfId="0" applyFont="1" applyBorder="1" applyAlignment="1">
      <alignment horizontal="center" wrapText="1"/>
    </xf>
    <xf numFmtId="0" fontId="11" fillId="0" borderId="1" xfId="0" applyFont="1" applyBorder="1" applyAlignment="1"/>
    <xf numFmtId="0" fontId="11" fillId="0" borderId="0" xfId="0" applyFont="1" applyAlignment="1"/>
    <xf numFmtId="0" fontId="5" fillId="0" borderId="1" xfId="0" applyFont="1" applyBorder="1" applyAlignment="1">
      <alignment horizontal="left"/>
    </xf>
    <xf numFmtId="0" fontId="10" fillId="0" borderId="0" xfId="0" applyFont="1" applyAlignment="1"/>
    <xf numFmtId="0" fontId="9" fillId="0" borderId="0" xfId="0" applyFont="1" applyAlignment="1"/>
    <xf numFmtId="0" fontId="4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/>
    <xf numFmtId="0" fontId="4" fillId="0" borderId="1" xfId="0" applyFont="1" applyBorder="1" applyAlignment="1"/>
    <xf numFmtId="0" fontId="10" fillId="0" borderId="0" xfId="0" applyFont="1" applyAlignment="1">
      <alignment horizontal="center" wrapText="1" readingOrder="1"/>
    </xf>
    <xf numFmtId="0" fontId="6" fillId="0" borderId="1" xfId="0" applyFont="1" applyBorder="1" applyAlignment="1">
      <alignment horizontal="center" wrapText="1" readingOrder="1"/>
    </xf>
    <xf numFmtId="15" fontId="5" fillId="0" borderId="0" xfId="0" applyNumberFormat="1" applyFont="1" applyAlignment="1"/>
    <xf numFmtId="0" fontId="7" fillId="0" borderId="1" xfId="0" applyFont="1" applyBorder="1" applyAlignment="1"/>
    <xf numFmtId="15" fontId="7" fillId="0" borderId="1" xfId="0" applyNumberFormat="1" applyFont="1" applyBorder="1" applyAlignme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 shrinkToFit="1"/>
    </xf>
    <xf numFmtId="15" fontId="5" fillId="0" borderId="1" xfId="0" applyNumberFormat="1" applyFont="1" applyBorder="1" applyAlignment="1"/>
    <xf numFmtId="15" fontId="4" fillId="0" borderId="0" xfId="0" applyNumberFormat="1" applyFont="1" applyAlignment="1"/>
    <xf numFmtId="0" fontId="2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wrapText="1" readingOrder="1"/>
    </xf>
    <xf numFmtId="0" fontId="1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 wrapText="1" readingOrder="1"/>
    </xf>
    <xf numFmtId="0" fontId="7" fillId="0" borderId="1" xfId="0" applyFont="1" applyBorder="1" applyAlignment="1">
      <alignment horizontal="left" wrapText="1" readingOrder="1"/>
    </xf>
    <xf numFmtId="0" fontId="10" fillId="0" borderId="1" xfId="0" applyFont="1" applyBorder="1" applyAlignment="1"/>
    <xf numFmtId="0" fontId="4" fillId="0" borderId="0" xfId="0" applyFont="1" applyAlignment="1">
      <alignment horizontal="left" shrinkToFit="1" readingOrder="1"/>
    </xf>
    <xf numFmtId="0" fontId="5" fillId="0" borderId="1" xfId="0" applyFont="1" applyBorder="1" applyAlignment="1">
      <alignment shrinkToFit="1"/>
    </xf>
    <xf numFmtId="0" fontId="17" fillId="0" borderId="1" xfId="0" applyFont="1" applyBorder="1" applyAlignment="1">
      <alignment horizontal="left"/>
    </xf>
    <xf numFmtId="15" fontId="7" fillId="0" borderId="1" xfId="0" applyNumberFormat="1" applyFont="1" applyBorder="1" applyAlignment="1">
      <alignment horizontal="center"/>
    </xf>
    <xf numFmtId="0" fontId="15" fillId="0" borderId="0" xfId="0" applyFont="1" applyAlignment="1">
      <alignment horizontal="center" wrapText="1" readingOrder="1"/>
    </xf>
    <xf numFmtId="0" fontId="14" fillId="0" borderId="0" xfId="0" applyFont="1" applyAlignment="1"/>
    <xf numFmtId="15" fontId="14" fillId="0" borderId="0" xfId="0" applyNumberFormat="1" applyFont="1" applyAlignment="1">
      <alignment horizontal="center"/>
    </xf>
    <xf numFmtId="0" fontId="2" fillId="0" borderId="1" xfId="0" applyFont="1" applyBorder="1" applyAlignment="1">
      <alignment wrapText="1" readingOrder="1"/>
    </xf>
    <xf numFmtId="0" fontId="5" fillId="0" borderId="1" xfId="0" applyFont="1" applyBorder="1" applyAlignment="1">
      <alignment wrapText="1" readingOrder="1"/>
    </xf>
    <xf numFmtId="0" fontId="5" fillId="0" borderId="0" xfId="0" applyFont="1" applyAlignment="1">
      <alignment wrapText="1" readingOrder="1"/>
    </xf>
    <xf numFmtId="0" fontId="4" fillId="0" borderId="1" xfId="0" applyFont="1" applyBorder="1" applyAlignment="1">
      <alignment wrapText="1" readingOrder="1"/>
    </xf>
    <xf numFmtId="15" fontId="14" fillId="0" borderId="0" xfId="0" applyNumberFormat="1" applyFont="1" applyAlignment="1"/>
    <xf numFmtId="15" fontId="6" fillId="0" borderId="0" xfId="0" applyNumberFormat="1" applyFont="1" applyAlignment="1">
      <alignment horizontal="center" wrapText="1" readingOrder="1"/>
    </xf>
    <xf numFmtId="15" fontId="7" fillId="0" borderId="0" xfId="0" applyNumberFormat="1" applyFont="1" applyAlignment="1">
      <alignment horizontal="center"/>
    </xf>
    <xf numFmtId="15" fontId="10" fillId="0" borderId="0" xfId="0" applyNumberFormat="1" applyFont="1" applyAlignment="1"/>
    <xf numFmtId="0" fontId="20" fillId="0" borderId="0" xfId="0" applyFont="1">
      <alignment vertical="top"/>
    </xf>
    <xf numFmtId="0" fontId="21" fillId="0" borderId="0" xfId="0" applyFont="1">
      <alignment vertical="top"/>
    </xf>
    <xf numFmtId="0" fontId="20" fillId="0" borderId="1" xfId="0" applyFont="1" applyBorder="1" applyAlignment="1">
      <alignment horizontal="center" vertical="top"/>
    </xf>
    <xf numFmtId="0" fontId="21" fillId="2" borderId="1" xfId="0" applyFont="1" applyFill="1" applyBorder="1" applyAlignment="1">
      <alignment horizontal="center" vertical="top"/>
    </xf>
    <xf numFmtId="0" fontId="20" fillId="0" borderId="0" xfId="0" applyFont="1" applyAlignment="1">
      <alignment horizontal="center" vertical="top"/>
    </xf>
    <xf numFmtId="0" fontId="21" fillId="0" borderId="0" xfId="0" applyFont="1" applyAlignment="1">
      <alignment horizontal="center" vertical="top"/>
    </xf>
    <xf numFmtId="0" fontId="21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2" fillId="0" borderId="0" xfId="0" applyFont="1">
      <alignment vertical="top"/>
    </xf>
    <xf numFmtId="0" fontId="23" fillId="3" borderId="1" xfId="0" applyFont="1" applyFill="1" applyBorder="1" applyAlignment="1">
      <alignment horizontal="center" vertical="top"/>
    </xf>
    <xf numFmtId="0" fontId="24" fillId="2" borderId="1" xfId="0" applyFont="1" applyFill="1" applyBorder="1">
      <alignment vertical="top"/>
    </xf>
    <xf numFmtId="0" fontId="25" fillId="2" borderId="1" xfId="0" applyFont="1" applyFill="1" applyBorder="1" applyAlignment="1">
      <alignment horizontal="center" vertical="top"/>
    </xf>
    <xf numFmtId="0" fontId="21" fillId="2" borderId="1" xfId="0" applyFont="1" applyFill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4" fillId="4" borderId="1" xfId="0" applyFont="1" applyFill="1" applyBorder="1">
      <alignment vertical="top"/>
    </xf>
    <xf numFmtId="0" fontId="25" fillId="4" borderId="1" xfId="0" applyFont="1" applyFill="1" applyBorder="1" applyAlignment="1">
      <alignment horizontal="center" vertical="top"/>
    </xf>
    <xf numFmtId="0" fontId="21" fillId="4" borderId="1" xfId="0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top"/>
    </xf>
    <xf numFmtId="49" fontId="0" fillId="0" borderId="0" xfId="0" applyNumberFormat="1">
      <alignment vertical="top"/>
    </xf>
    <xf numFmtId="0" fontId="19" fillId="0" borderId="0" xfId="0" applyFont="1">
      <alignment vertical="top"/>
    </xf>
    <xf numFmtId="49" fontId="21" fillId="0" borderId="0" xfId="0" applyNumberFormat="1" applyFont="1" applyAlignment="1">
      <alignment horizontal="center" vertical="center"/>
    </xf>
    <xf numFmtId="0" fontId="21" fillId="0" borderId="1" xfId="0" applyFont="1" applyBorder="1" applyAlignment="1">
      <alignment horizontal="center" vertical="top"/>
    </xf>
    <xf numFmtId="49" fontId="5" fillId="0" borderId="0" xfId="0" applyNumberFormat="1" applyFont="1" applyAlignment="1"/>
    <xf numFmtId="0" fontId="19" fillId="0" borderId="1" xfId="0" applyFont="1" applyBorder="1" applyAlignment="1">
      <alignment horizontal="center" vertical="top"/>
    </xf>
    <xf numFmtId="0" fontId="19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/>
    <xf numFmtId="0" fontId="21" fillId="4" borderId="1" xfId="0" applyFont="1" applyFill="1" applyBorder="1" applyAlignment="1">
      <alignment horizontal="center" vertical="top"/>
    </xf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horizontal="center" wrapText="1"/>
    </xf>
    <xf numFmtId="0" fontId="4" fillId="5" borderId="0" xfId="0" applyFont="1" applyFill="1" applyAlignment="1">
      <alignment horizontal="center"/>
    </xf>
    <xf numFmtId="16" fontId="4" fillId="0" borderId="1" xfId="0" applyNumberFormat="1" applyFont="1" applyBorder="1" applyAlignment="1"/>
    <xf numFmtId="0" fontId="7" fillId="0" borderId="1" xfId="0" applyFont="1" applyBorder="1" applyAlignment="1">
      <alignment wrapText="1" readingOrder="1"/>
    </xf>
    <xf numFmtId="0" fontId="2" fillId="0" borderId="0" xfId="0" applyFont="1" applyAlignment="1">
      <alignment wrapText="1" readingOrder="1"/>
    </xf>
    <xf numFmtId="0" fontId="29" fillId="0" borderId="0" xfId="0" applyFont="1">
      <alignment vertical="top"/>
    </xf>
    <xf numFmtId="0" fontId="30" fillId="0" borderId="0" xfId="0" applyFont="1">
      <alignment vertical="top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 shrinkToFit="1"/>
    </xf>
    <xf numFmtId="0" fontId="7" fillId="0" borderId="0" xfId="0" applyFont="1" applyAlignment="1">
      <alignment wrapText="1" readingOrder="1"/>
    </xf>
    <xf numFmtId="0" fontId="27" fillId="0" borderId="0" xfId="0" applyFont="1" applyAlignment="1"/>
    <xf numFmtId="0" fontId="27" fillId="0" borderId="0" xfId="0" applyFont="1" applyAlignment="1">
      <alignment horizontal="center"/>
    </xf>
    <xf numFmtId="0" fontId="26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center"/>
    </xf>
    <xf numFmtId="0" fontId="28" fillId="0" borderId="0" xfId="0" applyFont="1" applyAlignment="1">
      <alignment horizontal="center" wrapText="1" readingOrder="1"/>
    </xf>
    <xf numFmtId="15" fontId="11" fillId="0" borderId="0" xfId="0" applyNumberFormat="1" applyFont="1" applyAlignment="1">
      <alignment horizontal="center"/>
    </xf>
    <xf numFmtId="49" fontId="7" fillId="0" borderId="1" xfId="0" applyNumberFormat="1" applyFont="1" applyBorder="1" applyAlignment="1">
      <alignment horizontal="center"/>
    </xf>
    <xf numFmtId="0" fontId="10" fillId="0" borderId="0" xfId="0" applyFont="1" applyAlignment="1">
      <alignment horizontal="center"/>
    </xf>
    <xf numFmtId="0" fontId="6" fillId="0" borderId="0" xfId="0" applyFont="1" applyAlignment="1">
      <alignment horizontal="center" wrapText="1" readingOrder="1"/>
    </xf>
    <xf numFmtId="0" fontId="31" fillId="0" borderId="1" xfId="0" applyFont="1" applyBorder="1" applyAlignment="1">
      <alignment horizontal="center" wrapText="1" readingOrder="1"/>
    </xf>
    <xf numFmtId="0" fontId="31" fillId="0" borderId="1" xfId="0" applyFont="1" applyBorder="1" applyAlignment="1">
      <alignment horizontal="left" wrapText="1" readingOrder="1"/>
    </xf>
    <xf numFmtId="0" fontId="32" fillId="0" borderId="1" xfId="0" applyFont="1" applyBorder="1" applyAlignment="1">
      <alignment horizontal="center"/>
    </xf>
    <xf numFmtId="0" fontId="32" fillId="0" borderId="1" xfId="0" applyFont="1" applyBorder="1" applyAlignment="1"/>
    <xf numFmtId="0" fontId="33" fillId="0" borderId="1" xfId="0" applyFont="1" applyBorder="1" applyAlignment="1">
      <alignment horizontal="center" wrapText="1" readingOrder="1"/>
    </xf>
    <xf numFmtId="0" fontId="33" fillId="0" borderId="1" xfId="0" applyFont="1" applyBorder="1" applyAlignment="1">
      <alignment horizontal="left" wrapText="1" readingOrder="1"/>
    </xf>
    <xf numFmtId="0" fontId="7" fillId="0" borderId="1" xfId="0" applyFont="1" applyBorder="1" applyAlignment="1">
      <alignment horizontal="center" wrapText="1" readingOrder="1"/>
    </xf>
    <xf numFmtId="0" fontId="11" fillId="0" borderId="0" xfId="0" applyFont="1" applyAlignment="1">
      <alignment horizontal="center"/>
    </xf>
    <xf numFmtId="0" fontId="7" fillId="0" borderId="0" xfId="0" applyFont="1" applyAlignment="1">
      <alignment shrinkToFit="1"/>
    </xf>
    <xf numFmtId="15" fontId="5" fillId="0" borderId="0" xfId="0" applyNumberFormat="1" applyFont="1" applyAlignment="1">
      <alignment horizontal="center"/>
    </xf>
    <xf numFmtId="0" fontId="7" fillId="0" borderId="1" xfId="0" applyFont="1" applyBorder="1" applyAlignment="1">
      <alignment horizontal="center" shrinkToFit="1"/>
    </xf>
    <xf numFmtId="15" fontId="2" fillId="0" borderId="1" xfId="0" applyNumberFormat="1" applyFont="1" applyBorder="1" applyAlignment="1"/>
    <xf numFmtId="0" fontId="5" fillId="0" borderId="5" xfId="0" applyFont="1" applyBorder="1" applyAlignment="1">
      <alignment horizontal="center" wrapText="1" readingOrder="1"/>
    </xf>
    <xf numFmtId="0" fontId="5" fillId="0" borderId="5" xfId="0" applyFont="1" applyBorder="1" applyAlignment="1">
      <alignment horizontal="left"/>
    </xf>
    <xf numFmtId="0" fontId="5" fillId="0" borderId="5" xfId="0" applyFont="1" applyBorder="1" applyAlignment="1">
      <alignment horizontal="center"/>
    </xf>
    <xf numFmtId="0" fontId="5" fillId="0" borderId="5" xfId="0" applyFont="1" applyBorder="1" applyAlignment="1"/>
    <xf numFmtId="0" fontId="22" fillId="0" borderId="0" xfId="0" applyFont="1" applyAlignment="1">
      <alignment horizontal="right" vertical="top"/>
    </xf>
    <xf numFmtId="0" fontId="8" fillId="0" borderId="0" xfId="0" applyFont="1" applyAlignment="1">
      <alignment horizontal="center" wrapText="1" readingOrder="1"/>
    </xf>
    <xf numFmtId="0" fontId="3" fillId="0" borderId="0" xfId="0" applyFont="1" applyAlignment="1">
      <alignment horizontal="center" wrapText="1" readingOrder="1"/>
    </xf>
    <xf numFmtId="0" fontId="13" fillId="0" borderId="0" xfId="0" applyFont="1" applyAlignment="1">
      <alignment horizontal="center" wrapText="1" readingOrder="1"/>
    </xf>
    <xf numFmtId="0" fontId="7" fillId="0" borderId="0" xfId="0" applyFont="1" applyAlignment="1">
      <alignment horizontal="center" wrapText="1" readingOrder="1"/>
    </xf>
    <xf numFmtId="0" fontId="13" fillId="0" borderId="1" xfId="0" applyFont="1" applyBorder="1" applyAlignment="1">
      <alignment horizontal="center" wrapText="1" readingOrder="1"/>
    </xf>
    <xf numFmtId="0" fontId="12" fillId="0" borderId="1" xfId="0" applyFont="1" applyBorder="1" applyAlignment="1">
      <alignment horizontal="center" wrapText="1" readingOrder="1"/>
    </xf>
    <xf numFmtId="0" fontId="4" fillId="0" borderId="1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16" fillId="0" borderId="6" xfId="0" applyFont="1" applyBorder="1" applyAlignment="1">
      <alignment horizontal="center"/>
    </xf>
    <xf numFmtId="0" fontId="17" fillId="0" borderId="5" xfId="0" applyFont="1" applyBorder="1" applyAlignment="1">
      <alignment horizontal="left"/>
    </xf>
    <xf numFmtId="0" fontId="11" fillId="0" borderId="1" xfId="0" applyFont="1" applyBorder="1" applyAlignment="1">
      <alignment horizontal="center" wrapText="1" readingOrder="1"/>
    </xf>
    <xf numFmtId="0" fontId="29" fillId="0" borderId="0" xfId="0" applyFont="1" applyAlignment="1">
      <alignment vertical="center" wrapText="1"/>
    </xf>
    <xf numFmtId="0" fontId="16" fillId="0" borderId="0" xfId="0" applyFont="1" applyAlignment="1">
      <alignment horizontal="left"/>
    </xf>
    <xf numFmtId="0" fontId="7" fillId="5" borderId="1" xfId="0" applyFont="1" applyFill="1" applyBorder="1" applyAlignment="1">
      <alignment horizontal="left"/>
    </xf>
    <xf numFmtId="0" fontId="17" fillId="5" borderId="1" xfId="0" applyFont="1" applyFill="1" applyBorder="1" applyAlignment="1">
      <alignment horizontal="left"/>
    </xf>
    <xf numFmtId="0" fontId="17" fillId="5" borderId="1" xfId="0" applyFont="1" applyFill="1" applyBorder="1" applyAlignment="1">
      <alignment wrapText="1"/>
    </xf>
    <xf numFmtId="0" fontId="17" fillId="5" borderId="1" xfId="0" applyFont="1" applyFill="1" applyBorder="1" applyAlignment="1"/>
    <xf numFmtId="0" fontId="5" fillId="5" borderId="1" xfId="0" applyFont="1" applyFill="1" applyBorder="1" applyAlignment="1">
      <alignment horizontal="left"/>
    </xf>
    <xf numFmtId="0" fontId="5" fillId="5" borderId="1" xfId="0" applyFont="1" applyFill="1" applyBorder="1" applyAlignment="1">
      <alignment wrapText="1"/>
    </xf>
    <xf numFmtId="0" fontId="5" fillId="5" borderId="1" xfId="0" applyFont="1" applyFill="1" applyBorder="1" applyAlignment="1"/>
    <xf numFmtId="0" fontId="4" fillId="0" borderId="6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7" fillId="5" borderId="0" xfId="0" applyFont="1" applyFill="1" applyAlignment="1">
      <alignment horizontal="center"/>
    </xf>
    <xf numFmtId="0" fontId="2" fillId="5" borderId="0" xfId="0" applyFont="1" applyFill="1" applyAlignment="1">
      <alignment horizontal="center"/>
    </xf>
    <xf numFmtId="0" fontId="4" fillId="5" borderId="1" xfId="0" applyFont="1" applyFill="1" applyBorder="1" applyAlignment="1">
      <alignment horizontal="left"/>
    </xf>
    <xf numFmtId="0" fontId="16" fillId="0" borderId="1" xfId="0" applyFont="1" applyBorder="1" applyAlignment="1"/>
    <xf numFmtId="0" fontId="5" fillId="5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left" wrapText="1" readingOrder="1"/>
    </xf>
    <xf numFmtId="0" fontId="17" fillId="0" borderId="0" xfId="0" applyFont="1" applyAlignment="1">
      <alignment horizontal="center"/>
    </xf>
    <xf numFmtId="0" fontId="35" fillId="0" borderId="0" xfId="0" applyFont="1" applyAlignment="1"/>
    <xf numFmtId="0" fontId="17" fillId="0" borderId="0" xfId="0" applyFont="1" applyAlignment="1"/>
    <xf numFmtId="0" fontId="17" fillId="0" borderId="1" xfId="0" applyFont="1" applyBorder="1" applyAlignment="1">
      <alignment horizontal="center" wrapText="1" readingOrder="1"/>
    </xf>
    <xf numFmtId="0" fontId="17" fillId="0" borderId="1" xfId="0" applyFont="1" applyBorder="1" applyAlignment="1">
      <alignment horizontal="center"/>
    </xf>
    <xf numFmtId="0" fontId="17" fillId="0" borderId="1" xfId="0" applyFont="1" applyBorder="1" applyAlignment="1"/>
    <xf numFmtId="0" fontId="32" fillId="0" borderId="1" xfId="0" applyFont="1" applyBorder="1" applyAlignment="1">
      <alignment horizontal="center" wrapText="1" readingOrder="1"/>
    </xf>
    <xf numFmtId="0" fontId="17" fillId="0" borderId="0" xfId="0" applyFont="1" applyAlignment="1">
      <alignment horizontal="center" wrapText="1" readingOrder="1"/>
    </xf>
    <xf numFmtId="0" fontId="36" fillId="0" borderId="0" xfId="0" applyFont="1" applyAlignment="1">
      <alignment horizontal="center" wrapText="1" readingOrder="1"/>
    </xf>
    <xf numFmtId="0" fontId="36" fillId="0" borderId="0" xfId="0" applyFont="1" applyAlignment="1">
      <alignment horizontal="left" wrapText="1" readingOrder="1"/>
    </xf>
    <xf numFmtId="0" fontId="37" fillId="0" borderId="0" xfId="0" applyFont="1" applyAlignment="1"/>
    <xf numFmtId="0" fontId="32" fillId="0" borderId="0" xfId="0" applyFont="1" applyAlignment="1"/>
    <xf numFmtId="0" fontId="38" fillId="0" borderId="1" xfId="0" applyFont="1" applyBorder="1" applyAlignment="1">
      <alignment horizontal="center" wrapText="1" readingOrder="1"/>
    </xf>
    <xf numFmtId="0" fontId="17" fillId="0" borderId="0" xfId="0" applyFont="1" applyAlignment="1">
      <alignment horizontal="center" wrapText="1"/>
    </xf>
    <xf numFmtId="0" fontId="36" fillId="0" borderId="1" xfId="0" applyFont="1" applyBorder="1" applyAlignment="1">
      <alignment horizontal="center" wrapText="1" readingOrder="1"/>
    </xf>
    <xf numFmtId="15" fontId="17" fillId="0" borderId="0" xfId="0" applyNumberFormat="1" applyFont="1" applyAlignment="1"/>
    <xf numFmtId="0" fontId="17" fillId="0" borderId="0" xfId="0" applyFont="1" applyAlignment="1">
      <alignment horizontal="center" shrinkToFit="1"/>
    </xf>
    <xf numFmtId="0" fontId="17" fillId="0" borderId="0" xfId="0" applyFont="1" applyAlignment="1">
      <alignment shrinkToFit="1"/>
    </xf>
    <xf numFmtId="0" fontId="32" fillId="0" borderId="0" xfId="0" applyFont="1" applyAlignment="1">
      <alignment horizontal="center"/>
    </xf>
    <xf numFmtId="0" fontId="34" fillId="0" borderId="0" xfId="0" applyFont="1" applyAlignment="1">
      <alignment horizontal="center" wrapText="1" readingOrder="1"/>
    </xf>
    <xf numFmtId="49" fontId="17" fillId="0" borderId="0" xfId="0" applyNumberFormat="1" applyFont="1" applyAlignment="1">
      <alignment horizontal="center" wrapText="1"/>
    </xf>
    <xf numFmtId="0" fontId="39" fillId="0" borderId="0" xfId="0" applyFont="1" applyAlignment="1"/>
    <xf numFmtId="0" fontId="40" fillId="0" borderId="0" xfId="0" applyFont="1" applyAlignment="1"/>
    <xf numFmtId="0" fontId="40" fillId="0" borderId="1" xfId="0" applyFont="1" applyBorder="1" applyAlignment="1">
      <alignment horizontal="center" wrapText="1" readingOrder="1"/>
    </xf>
    <xf numFmtId="0" fontId="40" fillId="0" borderId="1" xfId="0" applyFont="1" applyBorder="1" applyAlignment="1">
      <alignment horizontal="center"/>
    </xf>
    <xf numFmtId="0" fontId="40" fillId="0" borderId="1" xfId="0" applyFont="1" applyBorder="1" applyAlignment="1"/>
    <xf numFmtId="0" fontId="32" fillId="0" borderId="0" xfId="0" applyFont="1" applyAlignment="1">
      <alignment horizontal="center" wrapText="1" readingOrder="1"/>
    </xf>
    <xf numFmtId="0" fontId="17" fillId="0" borderId="1" xfId="0" applyFont="1" applyBorder="1" applyAlignment="1">
      <alignment horizontal="left" shrinkToFit="1"/>
    </xf>
    <xf numFmtId="0" fontId="32" fillId="0" borderId="1" xfId="0" applyFont="1" applyBorder="1" applyAlignment="1">
      <alignment horizontal="center" shrinkToFit="1"/>
    </xf>
    <xf numFmtId="0" fontId="36" fillId="0" borderId="1" xfId="0" applyFont="1" applyBorder="1" applyAlignment="1">
      <alignment horizontal="left" wrapText="1" readingOrder="1"/>
    </xf>
    <xf numFmtId="0" fontId="38" fillId="0" borderId="1" xfId="0" applyFont="1" applyBorder="1" applyAlignment="1">
      <alignment horizontal="left" wrapText="1" readingOrder="1"/>
    </xf>
    <xf numFmtId="0" fontId="17" fillId="0" borderId="1" xfId="0" applyFont="1" applyBorder="1" applyAlignment="1">
      <alignment horizontal="center" shrinkToFit="1"/>
    </xf>
    <xf numFmtId="0" fontId="17" fillId="0" borderId="0" xfId="0" applyFont="1" applyAlignment="1">
      <alignment horizontal="left" shrinkToFit="1"/>
    </xf>
    <xf numFmtId="0" fontId="17" fillId="0" borderId="1" xfId="0" applyFont="1" applyBorder="1" applyAlignment="1">
      <alignment shrinkToFit="1"/>
    </xf>
    <xf numFmtId="49" fontId="17" fillId="0" borderId="1" xfId="0" applyNumberFormat="1" applyFont="1" applyBorder="1" applyAlignment="1">
      <alignment horizontal="center" wrapText="1"/>
    </xf>
    <xf numFmtId="0" fontId="5" fillId="0" borderId="7" xfId="0" applyFont="1" applyBorder="1" applyAlignment="1">
      <alignment horizontal="center" wrapText="1" readingOrder="1"/>
    </xf>
    <xf numFmtId="0" fontId="5" fillId="0" borderId="7" xfId="0" applyFont="1" applyBorder="1" applyAlignment="1"/>
    <xf numFmtId="0" fontId="5" fillId="0" borderId="7" xfId="0" applyFont="1" applyBorder="1" applyAlignment="1">
      <alignment horizontal="center"/>
    </xf>
    <xf numFmtId="0" fontId="4" fillId="0" borderId="7" xfId="0" applyFont="1" applyBorder="1" applyAlignment="1"/>
    <xf numFmtId="0" fontId="2" fillId="0" borderId="7" xfId="0" applyFont="1" applyBorder="1" applyAlignment="1">
      <alignment horizontal="center" wrapText="1" readingOrder="1"/>
    </xf>
    <xf numFmtId="0" fontId="2" fillId="0" borderId="7" xfId="0" applyFont="1" applyBorder="1" applyAlignment="1"/>
    <xf numFmtId="0" fontId="3" fillId="0" borderId="7" xfId="0" applyFont="1" applyBorder="1" applyAlignment="1">
      <alignment horizontal="center" wrapText="1" readingOrder="1"/>
    </xf>
    <xf numFmtId="0" fontId="2" fillId="0" borderId="7" xfId="0" applyFont="1" applyBorder="1" applyAlignment="1">
      <alignment horizontal="center"/>
    </xf>
    <xf numFmtId="0" fontId="4" fillId="0" borderId="7" xfId="0" applyFont="1" applyBorder="1" applyAlignment="1">
      <alignment horizontal="center" wrapText="1" readingOrder="1"/>
    </xf>
    <xf numFmtId="0" fontId="17" fillId="0" borderId="7" xfId="0" applyFont="1" applyBorder="1" applyAlignment="1">
      <alignment horizontal="center" wrapText="1" readingOrder="1"/>
    </xf>
    <xf numFmtId="0" fontId="17" fillId="0" borderId="7" xfId="0" applyFont="1" applyBorder="1" applyAlignment="1">
      <alignment horizontal="center"/>
    </xf>
    <xf numFmtId="0" fontId="12" fillId="0" borderId="0" xfId="0" applyFont="1" applyAlignment="1">
      <alignment horizontal="center" wrapText="1" readingOrder="1"/>
    </xf>
    <xf numFmtId="0" fontId="17" fillId="0" borderId="7" xfId="0" applyFont="1" applyBorder="1" applyAlignment="1"/>
    <xf numFmtId="15" fontId="17" fillId="0" borderId="7" xfId="0" applyNumberFormat="1" applyFont="1" applyBorder="1" applyAlignment="1"/>
    <xf numFmtId="0" fontId="6" fillId="0" borderId="7" xfId="0" applyFont="1" applyBorder="1" applyAlignment="1">
      <alignment horizontal="center" wrapText="1" readingOrder="1"/>
    </xf>
    <xf numFmtId="0" fontId="38" fillId="0" borderId="7" xfId="0" applyFont="1" applyBorder="1" applyAlignment="1">
      <alignment horizontal="center" wrapText="1" readingOrder="1"/>
    </xf>
    <xf numFmtId="0" fontId="32" fillId="0" borderId="7" xfId="0" applyFont="1" applyBorder="1" applyAlignment="1">
      <alignment horizontal="center"/>
    </xf>
    <xf numFmtId="0" fontId="32" fillId="0" borderId="7" xfId="0" applyFont="1" applyBorder="1" applyAlignment="1"/>
    <xf numFmtId="0" fontId="38" fillId="0" borderId="0" xfId="0" applyFont="1" applyAlignment="1">
      <alignment horizontal="center" wrapText="1" readingOrder="1"/>
    </xf>
    <xf numFmtId="0" fontId="7" fillId="0" borderId="7" xfId="0" applyFont="1" applyBorder="1" applyAlignment="1"/>
    <xf numFmtId="15" fontId="5" fillId="0" borderId="7" xfId="0" applyNumberFormat="1" applyFont="1" applyBorder="1" applyAlignment="1"/>
    <xf numFmtId="0" fontId="10" fillId="0" borderId="7" xfId="0" applyFont="1" applyBorder="1" applyAlignment="1"/>
    <xf numFmtId="0" fontId="13" fillId="0" borderId="7" xfId="0" applyFont="1" applyBorder="1" applyAlignment="1">
      <alignment horizontal="center" wrapText="1" readingOrder="1"/>
    </xf>
    <xf numFmtId="0" fontId="5" fillId="0" borderId="0" xfId="0" applyFont="1" applyAlignment="1">
      <alignment shrinkToFit="1"/>
    </xf>
    <xf numFmtId="0" fontId="3" fillId="0" borderId="0" xfId="0" applyFont="1" applyAlignment="1">
      <alignment wrapText="1" readingOrder="1"/>
    </xf>
    <xf numFmtId="0" fontId="3" fillId="0" borderId="0" xfId="0" applyFont="1" applyAlignment="1">
      <alignment horizontal="center" wrapText="1" readingOrder="1"/>
    </xf>
    <xf numFmtId="0" fontId="5" fillId="0" borderId="3" xfId="0" applyFont="1" applyBorder="1" applyAlignment="1">
      <alignment horizontal="center" wrapText="1" readingOrder="1"/>
    </xf>
    <xf numFmtId="0" fontId="8" fillId="0" borderId="3" xfId="0" applyFont="1" applyBorder="1" applyAlignment="1">
      <alignment horizontal="center" wrapText="1" readingOrder="1"/>
    </xf>
    <xf numFmtId="0" fontId="6" fillId="0" borderId="0" xfId="0" applyFont="1" applyAlignment="1">
      <alignment horizontal="center" wrapText="1" readingOrder="1"/>
    </xf>
    <xf numFmtId="0" fontId="8" fillId="0" borderId="0" xfId="0" applyFont="1" applyAlignment="1">
      <alignment horizontal="center" wrapText="1" readingOrder="1"/>
    </xf>
    <xf numFmtId="0" fontId="41" fillId="0" borderId="0" xfId="0" applyFont="1" applyAlignment="1">
      <alignment horizontal="center" wrapText="1" readingOrder="1"/>
    </xf>
    <xf numFmtId="0" fontId="17" fillId="0" borderId="3" xfId="0" applyFont="1" applyBorder="1" applyAlignment="1">
      <alignment horizontal="center" wrapText="1" readingOrder="1"/>
    </xf>
    <xf numFmtId="0" fontId="34" fillId="0" borderId="0" xfId="0" applyFont="1" applyAlignment="1">
      <alignment horizontal="center" wrapText="1" readingOrder="1"/>
    </xf>
    <xf numFmtId="0" fontId="13" fillId="0" borderId="0" xfId="0" applyFont="1" applyAlignment="1">
      <alignment horizontal="center" wrapText="1" readingOrder="1"/>
    </xf>
    <xf numFmtId="0" fontId="7" fillId="0" borderId="0" xfId="0" applyFont="1" applyAlignment="1">
      <alignment horizontal="center" wrapText="1" readingOrder="1"/>
    </xf>
    <xf numFmtId="0" fontId="25" fillId="2" borderId="2" xfId="0" applyFont="1" applyFill="1" applyBorder="1" applyAlignment="1">
      <alignment horizontal="center" vertical="center"/>
    </xf>
    <xf numFmtId="0" fontId="25" fillId="2" borderId="4" xfId="0" applyFont="1" applyFill="1" applyBorder="1" applyAlignment="1">
      <alignment horizontal="center" vertical="center"/>
    </xf>
    <xf numFmtId="0" fontId="25" fillId="4" borderId="2" xfId="0" applyFont="1" applyFill="1" applyBorder="1" applyAlignment="1">
      <alignment horizontal="center" vertical="center"/>
    </xf>
    <xf numFmtId="0" fontId="25" fillId="4" borderId="4" xfId="0" applyFont="1" applyFill="1" applyBorder="1" applyAlignment="1">
      <alignment horizontal="center" vertical="center"/>
    </xf>
    <xf numFmtId="3" fontId="23" fillId="3" borderId="2" xfId="2" applyNumberFormat="1" applyFont="1" applyFill="1" applyBorder="1" applyAlignment="1">
      <alignment horizontal="center" vertical="center"/>
    </xf>
    <xf numFmtId="3" fontId="23" fillId="3" borderId="4" xfId="2" applyNumberFormat="1" applyFont="1" applyFill="1" applyBorder="1" applyAlignment="1">
      <alignment horizontal="center" vertical="center"/>
    </xf>
    <xf numFmtId="0" fontId="22" fillId="0" borderId="0" xfId="0" applyFont="1" applyAlignment="1">
      <alignment horizontal="right" vertical="top"/>
    </xf>
    <xf numFmtId="0" fontId="21" fillId="0" borderId="0" xfId="0" applyFont="1" applyAlignment="1">
      <alignment horizontal="left" vertical="top"/>
    </xf>
    <xf numFmtId="0" fontId="24" fillId="0" borderId="2" xfId="0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/>
    </xf>
    <xf numFmtId="49" fontId="21" fillId="0" borderId="0" xfId="0" applyNumberFormat="1" applyFont="1" applyAlignment="1">
      <alignment horizontal="center" vertical="center"/>
    </xf>
  </cellXfs>
  <cellStyles count="3">
    <cellStyle name="Normal 2" xfId="1" xr:uid="{00000000-0005-0000-0000-000000000000}"/>
    <cellStyle name="จุลภาค" xfId="2" builtinId="3"/>
    <cellStyle name="ปกติ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  <mruColors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V427"/>
  <sheetViews>
    <sheetView topLeftCell="A333" zoomScaleNormal="100" workbookViewId="0">
      <selection activeCell="I352" sqref="I352"/>
    </sheetView>
  </sheetViews>
  <sheetFormatPr defaultColWidth="9.140625" defaultRowHeight="18" customHeight="1" x14ac:dyDescent="0.35"/>
  <cols>
    <col min="1" max="1" width="5.85546875" style="5" customWidth="1"/>
    <col min="2" max="2" width="12.42578125" style="2" customWidth="1"/>
    <col min="3" max="3" width="29.140625" style="2" customWidth="1"/>
    <col min="4" max="4" width="11.5703125" style="5" customWidth="1"/>
    <col min="5" max="7" width="11.5703125" style="2" customWidth="1"/>
    <col min="8" max="8" width="9.7109375" style="2" customWidth="1"/>
    <col min="9" max="9" width="30.85546875" style="2" bestFit="1" customWidth="1"/>
    <col min="10" max="10" width="9.7109375" customWidth="1"/>
    <col min="11" max="22" width="6.85546875" customWidth="1"/>
    <col min="23" max="248" width="6.85546875" style="2" customWidth="1"/>
    <col min="249" max="16384" width="9.140625" style="2"/>
  </cols>
  <sheetData>
    <row r="1" spans="1:7" ht="18" customHeight="1" x14ac:dyDescent="0.35">
      <c r="B1" s="218" t="s">
        <v>0</v>
      </c>
      <c r="C1" s="218"/>
      <c r="D1" s="218"/>
      <c r="E1" s="218"/>
      <c r="F1" s="218"/>
      <c r="G1" s="218"/>
    </row>
    <row r="2" spans="1:7" ht="18" customHeight="1" x14ac:dyDescent="0.35">
      <c r="B2" s="218" t="str">
        <f>CONCATENATE("รายชื่อนักเรียน  ",'สรุปจำนวน-นร.'!$B$2," "," ชั้นมัธยมศึกษาปีที่ 1/1")</f>
        <v>รายชื่อนักเรียน  ภาคเรียนที่ 2 ปีการศึกษา 2568  ชั้นมัธยมศึกษาปีที่ 1/1</v>
      </c>
      <c r="C2" s="218"/>
      <c r="D2" s="218"/>
      <c r="E2" s="218"/>
      <c r="F2" s="218"/>
      <c r="G2" s="218"/>
    </row>
    <row r="3" spans="1:7" ht="18" customHeight="1" x14ac:dyDescent="0.35">
      <c r="B3" s="218" t="str">
        <f>"ครูที่ปรึกษา : "&amp;ครูที่ปรึกษา!$D$6</f>
        <v>ครูที่ปรึกษา : 1. นางสาวปาริชาติ  ภูคำวงค์ 2. นายสุทธิรักษ์  สุทธศิริ</v>
      </c>
      <c r="C3" s="218"/>
      <c r="D3" s="218"/>
      <c r="E3" s="218"/>
      <c r="F3" s="218"/>
      <c r="G3" s="218"/>
    </row>
    <row r="4" spans="1:7" ht="18" customHeight="1" x14ac:dyDescent="0.35">
      <c r="A4" s="35"/>
      <c r="B4" s="219" t="str" cm="1">
        <f t="array" ref="B4">"ชาย  " &amp; SUM(COUNTIF(C6:C45,{"นาย","เด็กชาย"}&amp;"*")) &amp; "  คน     หญิง  " &amp; SUM(COUNTIF(C6:C45,{"นางสาว","เด็กหญิง"}&amp;"*")) &amp; "  คน     รวม  " &amp; COUNTA(C6:C45) &amp; "  คน"</f>
        <v>ชาย  16  คน     หญิง  17  คน     รวม  33  คน</v>
      </c>
      <c r="C4" s="219"/>
      <c r="D4" s="219"/>
      <c r="E4" s="219"/>
      <c r="F4" s="219"/>
      <c r="G4" s="219"/>
    </row>
    <row r="5" spans="1:7" ht="18" customHeight="1" x14ac:dyDescent="0.35">
      <c r="A5" s="3" t="s">
        <v>1</v>
      </c>
      <c r="B5" s="3" t="s">
        <v>2</v>
      </c>
      <c r="C5" s="3" t="s">
        <v>3</v>
      </c>
      <c r="D5" s="39"/>
      <c r="E5" s="1"/>
      <c r="F5" s="1"/>
      <c r="G5" s="1"/>
    </row>
    <row r="6" spans="1:7" ht="18" customHeight="1" x14ac:dyDescent="0.35">
      <c r="A6" s="3">
        <v>1</v>
      </c>
      <c r="B6" s="7">
        <v>20504</v>
      </c>
      <c r="C6" s="47" t="s">
        <v>821</v>
      </c>
      <c r="D6" s="39"/>
      <c r="E6" s="1"/>
      <c r="F6" s="1"/>
      <c r="G6" s="1"/>
    </row>
    <row r="7" spans="1:7" ht="18" customHeight="1" x14ac:dyDescent="0.35">
      <c r="A7" s="3">
        <v>2</v>
      </c>
      <c r="B7" s="7">
        <v>20505</v>
      </c>
      <c r="C7" s="47" t="s">
        <v>822</v>
      </c>
      <c r="D7" s="39"/>
      <c r="E7" s="1"/>
      <c r="F7" s="1"/>
      <c r="G7" s="1"/>
    </row>
    <row r="8" spans="1:7" ht="18" customHeight="1" x14ac:dyDescent="0.35">
      <c r="A8" s="3">
        <v>3</v>
      </c>
      <c r="B8" s="7">
        <v>20506</v>
      </c>
      <c r="C8" s="8" t="s">
        <v>823</v>
      </c>
      <c r="D8" s="39"/>
      <c r="E8" s="1"/>
      <c r="F8" s="1"/>
      <c r="G8" s="1"/>
    </row>
    <row r="9" spans="1:7" ht="18" customHeight="1" x14ac:dyDescent="0.35">
      <c r="A9" s="3">
        <v>4</v>
      </c>
      <c r="B9" s="7">
        <v>20507</v>
      </c>
      <c r="C9" s="8" t="s">
        <v>652</v>
      </c>
      <c r="D9" s="39"/>
      <c r="E9" s="1"/>
      <c r="F9" s="1"/>
      <c r="G9" s="1"/>
    </row>
    <row r="10" spans="1:7" ht="18" customHeight="1" x14ac:dyDescent="0.35">
      <c r="A10" s="3">
        <v>5</v>
      </c>
      <c r="B10" s="7">
        <v>20508</v>
      </c>
      <c r="C10" s="8" t="s">
        <v>1576</v>
      </c>
      <c r="D10" s="39"/>
      <c r="E10" s="1"/>
      <c r="F10" s="1"/>
      <c r="G10" s="1"/>
    </row>
    <row r="11" spans="1:7" ht="18" customHeight="1" x14ac:dyDescent="0.35">
      <c r="A11" s="3">
        <v>6</v>
      </c>
      <c r="B11" s="7">
        <v>20509</v>
      </c>
      <c r="C11" s="8" t="s">
        <v>824</v>
      </c>
      <c r="D11" s="39"/>
      <c r="E11" s="1"/>
      <c r="F11" s="1"/>
      <c r="G11" s="1"/>
    </row>
    <row r="12" spans="1:7" ht="18" customHeight="1" x14ac:dyDescent="0.35">
      <c r="A12" s="3">
        <v>7</v>
      </c>
      <c r="B12" s="7">
        <v>20510</v>
      </c>
      <c r="C12" s="8" t="s">
        <v>825</v>
      </c>
      <c r="D12" s="39"/>
      <c r="E12" s="1"/>
      <c r="F12" s="1"/>
      <c r="G12" s="1"/>
    </row>
    <row r="13" spans="1:7" ht="18" customHeight="1" x14ac:dyDescent="0.35">
      <c r="A13" s="3">
        <v>8</v>
      </c>
      <c r="B13" s="7">
        <v>20511</v>
      </c>
      <c r="C13" s="47" t="s">
        <v>653</v>
      </c>
      <c r="D13" s="39"/>
      <c r="E13" s="1"/>
      <c r="F13" s="1"/>
      <c r="G13" s="1"/>
    </row>
    <row r="14" spans="1:7" ht="18" customHeight="1" x14ac:dyDescent="0.35">
      <c r="A14" s="3">
        <v>9</v>
      </c>
      <c r="B14" s="7">
        <v>20512</v>
      </c>
      <c r="C14" s="8" t="s">
        <v>826</v>
      </c>
      <c r="D14" s="39"/>
      <c r="E14" s="1"/>
      <c r="F14" s="1"/>
      <c r="G14" s="1"/>
    </row>
    <row r="15" spans="1:7" ht="18" customHeight="1" x14ac:dyDescent="0.35">
      <c r="A15" s="3">
        <v>10</v>
      </c>
      <c r="B15" s="7">
        <v>20513</v>
      </c>
      <c r="C15" s="47" t="s">
        <v>827</v>
      </c>
      <c r="D15" s="39"/>
      <c r="E15" s="1"/>
      <c r="F15" s="1"/>
      <c r="G15" s="1"/>
    </row>
    <row r="16" spans="1:7" ht="18" customHeight="1" x14ac:dyDescent="0.35">
      <c r="A16" s="3">
        <v>11</v>
      </c>
      <c r="B16" s="7">
        <v>20514</v>
      </c>
      <c r="C16" s="8" t="s">
        <v>828</v>
      </c>
      <c r="D16" s="39"/>
      <c r="E16" s="1"/>
      <c r="F16" s="1"/>
      <c r="G16" s="1"/>
    </row>
    <row r="17" spans="1:22" ht="18" customHeight="1" x14ac:dyDescent="0.35">
      <c r="A17" s="3">
        <v>12</v>
      </c>
      <c r="B17" s="7">
        <v>20515</v>
      </c>
      <c r="C17" s="47" t="s">
        <v>829</v>
      </c>
      <c r="D17" s="39"/>
      <c r="E17" s="1"/>
      <c r="F17" s="1"/>
      <c r="G17" s="1"/>
    </row>
    <row r="18" spans="1:22" ht="18" customHeight="1" x14ac:dyDescent="0.35">
      <c r="A18" s="3">
        <v>13</v>
      </c>
      <c r="B18" s="7">
        <v>20517</v>
      </c>
      <c r="C18" s="47" t="s">
        <v>830</v>
      </c>
      <c r="D18" s="39"/>
      <c r="E18" s="1"/>
      <c r="F18" s="1"/>
      <c r="G18" s="1"/>
    </row>
    <row r="19" spans="1:22" ht="18" customHeight="1" x14ac:dyDescent="0.35">
      <c r="A19" s="3">
        <v>14</v>
      </c>
      <c r="B19" s="7">
        <v>20518</v>
      </c>
      <c r="C19" s="8" t="s">
        <v>831</v>
      </c>
      <c r="D19" s="39"/>
      <c r="E19" s="1"/>
      <c r="F19" s="1"/>
      <c r="G19" s="1"/>
    </row>
    <row r="20" spans="1:22" ht="18" customHeight="1" x14ac:dyDescent="0.35">
      <c r="A20" s="3">
        <v>15</v>
      </c>
      <c r="B20" s="7">
        <v>20519</v>
      </c>
      <c r="C20" s="8" t="s">
        <v>656</v>
      </c>
      <c r="D20" s="39"/>
      <c r="E20" s="1"/>
      <c r="F20" s="1"/>
      <c r="G20" s="1"/>
    </row>
    <row r="21" spans="1:22" ht="18" customHeight="1" x14ac:dyDescent="0.35">
      <c r="A21" s="3">
        <v>16</v>
      </c>
      <c r="B21" s="7">
        <v>20520</v>
      </c>
      <c r="C21" s="47" t="s">
        <v>832</v>
      </c>
      <c r="D21" s="39"/>
      <c r="E21" s="1"/>
      <c r="F21" s="1"/>
      <c r="G21" s="1"/>
    </row>
    <row r="22" spans="1:22" ht="18" customHeight="1" x14ac:dyDescent="0.35">
      <c r="A22" s="3">
        <v>17</v>
      </c>
      <c r="B22" s="7">
        <v>20521</v>
      </c>
      <c r="C22" s="8" t="s">
        <v>657</v>
      </c>
      <c r="D22" s="39"/>
      <c r="E22" s="1"/>
      <c r="F22" s="1"/>
      <c r="G22" s="1"/>
    </row>
    <row r="23" spans="1:22" ht="18" customHeight="1" x14ac:dyDescent="0.35">
      <c r="A23" s="3">
        <v>18</v>
      </c>
      <c r="B23" s="7">
        <v>20522</v>
      </c>
      <c r="C23" s="8" t="s">
        <v>658</v>
      </c>
      <c r="D23" s="39"/>
      <c r="E23" s="1"/>
      <c r="F23" s="1"/>
      <c r="G23" s="1"/>
    </row>
    <row r="24" spans="1:22" ht="18" customHeight="1" x14ac:dyDescent="0.35">
      <c r="A24" s="3">
        <v>19</v>
      </c>
      <c r="B24" s="7">
        <v>20523</v>
      </c>
      <c r="C24" s="8" t="s">
        <v>833</v>
      </c>
      <c r="D24" s="39"/>
      <c r="E24" s="1"/>
      <c r="F24" s="1"/>
      <c r="G24" s="1"/>
    </row>
    <row r="25" spans="1:22" ht="18" customHeight="1" x14ac:dyDescent="0.35">
      <c r="A25" s="3">
        <v>20</v>
      </c>
      <c r="B25" s="7">
        <v>20524</v>
      </c>
      <c r="C25" s="47" t="s">
        <v>834</v>
      </c>
      <c r="D25" s="39"/>
      <c r="E25" s="1"/>
      <c r="F25" s="1"/>
      <c r="G25" s="1"/>
    </row>
    <row r="26" spans="1:22" s="9" customFormat="1" ht="18" customHeight="1" x14ac:dyDescent="0.35">
      <c r="A26" s="3">
        <v>21</v>
      </c>
      <c r="B26" s="7">
        <v>20525</v>
      </c>
      <c r="C26" s="8" t="s">
        <v>659</v>
      </c>
      <c r="D26" s="39"/>
      <c r="E26" s="1"/>
      <c r="F26" s="1"/>
      <c r="G26" s="1"/>
      <c r="I26" s="2"/>
      <c r="J26"/>
      <c r="K26"/>
      <c r="L26"/>
      <c r="M26"/>
      <c r="N26"/>
      <c r="O26"/>
      <c r="P26"/>
      <c r="Q26"/>
      <c r="R26"/>
      <c r="S26"/>
      <c r="T26"/>
      <c r="U26"/>
      <c r="V26"/>
    </row>
    <row r="27" spans="1:22" ht="18" customHeight="1" x14ac:dyDescent="0.35">
      <c r="A27" s="7">
        <v>22</v>
      </c>
      <c r="B27" s="7">
        <v>20526</v>
      </c>
      <c r="C27" s="47" t="s">
        <v>654</v>
      </c>
      <c r="D27" s="14"/>
      <c r="E27" s="8"/>
      <c r="F27" s="8"/>
      <c r="G27" s="8"/>
    </row>
    <row r="28" spans="1:22" ht="18" customHeight="1" x14ac:dyDescent="0.35">
      <c r="A28" s="3">
        <v>23</v>
      </c>
      <c r="B28" s="7">
        <v>20527</v>
      </c>
      <c r="C28" s="8" t="s">
        <v>835</v>
      </c>
      <c r="D28" s="39"/>
      <c r="E28" s="1"/>
      <c r="F28" s="1"/>
      <c r="G28" s="1"/>
    </row>
    <row r="29" spans="1:22" ht="18" customHeight="1" x14ac:dyDescent="0.35">
      <c r="A29" s="3">
        <v>24</v>
      </c>
      <c r="B29" s="7">
        <v>20528</v>
      </c>
      <c r="C29" s="47" t="s">
        <v>836</v>
      </c>
      <c r="D29" s="39"/>
      <c r="E29" s="1"/>
      <c r="F29" s="1"/>
      <c r="G29" s="1"/>
    </row>
    <row r="30" spans="1:22" ht="18" customHeight="1" x14ac:dyDescent="0.35">
      <c r="A30" s="3">
        <v>25</v>
      </c>
      <c r="B30" s="7">
        <v>20529</v>
      </c>
      <c r="C30" s="47" t="s">
        <v>837</v>
      </c>
      <c r="D30" s="39"/>
      <c r="E30" s="1"/>
      <c r="F30" s="1"/>
      <c r="G30" s="1"/>
    </row>
    <row r="31" spans="1:22" ht="18" customHeight="1" x14ac:dyDescent="0.35">
      <c r="A31" s="3">
        <v>26</v>
      </c>
      <c r="B31" s="7">
        <v>20530</v>
      </c>
      <c r="C31" s="8" t="s">
        <v>655</v>
      </c>
      <c r="D31" s="39"/>
      <c r="E31" s="1"/>
      <c r="F31" s="1"/>
      <c r="G31" s="1"/>
    </row>
    <row r="32" spans="1:22" ht="18" customHeight="1" x14ac:dyDescent="0.35">
      <c r="A32" s="3">
        <v>27</v>
      </c>
      <c r="B32" s="7">
        <v>20532</v>
      </c>
      <c r="C32" s="47" t="s">
        <v>838</v>
      </c>
      <c r="D32" s="39"/>
      <c r="E32" s="1"/>
      <c r="F32" s="1"/>
      <c r="G32" s="1"/>
    </row>
    <row r="33" spans="1:7" ht="18" customHeight="1" x14ac:dyDescent="0.35">
      <c r="A33" s="3">
        <v>28</v>
      </c>
      <c r="B33" s="7">
        <v>20533</v>
      </c>
      <c r="C33" s="47" t="s">
        <v>839</v>
      </c>
      <c r="D33" s="39"/>
      <c r="E33" s="1"/>
      <c r="F33" s="1"/>
      <c r="G33" s="1"/>
    </row>
    <row r="34" spans="1:7" ht="18" customHeight="1" x14ac:dyDescent="0.35">
      <c r="A34" s="3">
        <v>29</v>
      </c>
      <c r="B34" s="7">
        <v>20534</v>
      </c>
      <c r="C34" s="47" t="s">
        <v>840</v>
      </c>
      <c r="D34" s="39"/>
      <c r="E34" s="1"/>
      <c r="F34" s="1"/>
      <c r="G34" s="1"/>
    </row>
    <row r="35" spans="1:7" ht="18" customHeight="1" x14ac:dyDescent="0.35">
      <c r="A35" s="3">
        <v>30</v>
      </c>
      <c r="B35" s="7">
        <v>20536</v>
      </c>
      <c r="C35" s="47" t="s">
        <v>841</v>
      </c>
      <c r="D35" s="39"/>
      <c r="E35" s="1"/>
      <c r="F35" s="1"/>
      <c r="G35" s="1"/>
    </row>
    <row r="36" spans="1:7" ht="18" customHeight="1" x14ac:dyDescent="0.35">
      <c r="A36" s="3">
        <v>31</v>
      </c>
      <c r="B36" s="7">
        <v>20537</v>
      </c>
      <c r="C36" s="8" t="s">
        <v>842</v>
      </c>
      <c r="D36" s="39"/>
      <c r="E36" s="1"/>
      <c r="F36" s="1"/>
      <c r="G36" s="1"/>
    </row>
    <row r="37" spans="1:7" ht="18" customHeight="1" x14ac:dyDescent="0.35">
      <c r="A37" s="3">
        <v>32</v>
      </c>
      <c r="B37" s="7">
        <v>20539</v>
      </c>
      <c r="C37" s="47" t="s">
        <v>843</v>
      </c>
      <c r="D37" s="39"/>
      <c r="E37" s="1"/>
      <c r="F37" s="1"/>
      <c r="G37" s="1"/>
    </row>
    <row r="38" spans="1:7" ht="18" customHeight="1" x14ac:dyDescent="0.35">
      <c r="A38" s="3">
        <v>33</v>
      </c>
      <c r="B38" s="7">
        <v>20540</v>
      </c>
      <c r="C38" s="8" t="s">
        <v>660</v>
      </c>
      <c r="D38" s="39"/>
      <c r="E38" s="1"/>
      <c r="F38" s="1"/>
      <c r="G38" s="1"/>
    </row>
    <row r="39" spans="1:7" ht="18" customHeight="1" x14ac:dyDescent="0.35">
      <c r="A39" s="197"/>
      <c r="B39" s="198"/>
      <c r="C39" s="198"/>
      <c r="D39" s="200"/>
      <c r="E39" s="198"/>
      <c r="F39" s="198"/>
      <c r="G39" s="198"/>
    </row>
    <row r="40" spans="1:7" ht="18" customHeight="1" x14ac:dyDescent="0.35">
      <c r="A40" s="12"/>
      <c r="B40" s="10"/>
      <c r="C40" s="216"/>
      <c r="D40" s="129"/>
      <c r="E40" s="217"/>
      <c r="F40" s="217"/>
      <c r="G40" s="217"/>
    </row>
    <row r="41" spans="1:7" ht="18" customHeight="1" x14ac:dyDescent="0.35">
      <c r="A41" s="12"/>
      <c r="D41" s="129"/>
      <c r="E41" s="129"/>
      <c r="F41" s="129"/>
      <c r="G41" s="129"/>
    </row>
    <row r="42" spans="1:7" ht="18" customHeight="1" x14ac:dyDescent="0.35">
      <c r="A42" s="12"/>
      <c r="D42" s="129"/>
      <c r="E42" s="129"/>
      <c r="F42" s="129"/>
      <c r="G42" s="129"/>
    </row>
    <row r="43" spans="1:7" ht="18" customHeight="1" x14ac:dyDescent="0.35">
      <c r="A43" s="12"/>
      <c r="D43" s="129"/>
      <c r="E43" s="129"/>
      <c r="F43" s="129"/>
      <c r="G43" s="129"/>
    </row>
    <row r="44" spans="1:7" ht="18" customHeight="1" x14ac:dyDescent="0.35">
      <c r="A44" s="12"/>
      <c r="D44" s="129"/>
      <c r="E44" s="129"/>
      <c r="F44" s="129"/>
      <c r="G44" s="129"/>
    </row>
    <row r="45" spans="1:7" ht="18" customHeight="1" x14ac:dyDescent="0.35">
      <c r="A45" s="12"/>
      <c r="D45" s="129"/>
      <c r="E45" s="129"/>
      <c r="F45" s="129"/>
      <c r="G45" s="129"/>
    </row>
    <row r="46" spans="1:7" ht="18" customHeight="1" x14ac:dyDescent="0.35">
      <c r="B46" s="218" t="s">
        <v>0</v>
      </c>
      <c r="C46" s="218"/>
      <c r="D46" s="218"/>
      <c r="E46" s="218"/>
      <c r="F46" s="218"/>
      <c r="G46" s="218"/>
    </row>
    <row r="47" spans="1:7" ht="18" customHeight="1" x14ac:dyDescent="0.35">
      <c r="B47" s="218" t="str">
        <f>CONCATENATE("รายชื่อนักเรียน  ",'สรุปจำนวน-นร.'!$B$2," ชั้นมัธยมศึกษาปีที่ 1/2")</f>
        <v>รายชื่อนักเรียน  ภาคเรียนที่ 2 ปีการศึกษา 2568 ชั้นมัธยมศึกษาปีที่ 1/2</v>
      </c>
      <c r="C47" s="218"/>
      <c r="D47" s="218"/>
      <c r="E47" s="218"/>
      <c r="F47" s="218"/>
      <c r="G47" s="218"/>
    </row>
    <row r="48" spans="1:7" ht="18" customHeight="1" x14ac:dyDescent="0.35">
      <c r="B48" s="218" t="str">
        <f>"ครูที่ปรึกษา : "&amp;ครูที่ปรึกษา!$D$7</f>
        <v>ครูที่ปรึกษา : 1. นายอธิวัฒน์  จิตจักร 2. นางสาวธัญญารัตน์  เถาวัลดี</v>
      </c>
      <c r="C48" s="218"/>
      <c r="D48" s="218"/>
      <c r="E48" s="218"/>
      <c r="F48" s="218"/>
      <c r="G48" s="218"/>
    </row>
    <row r="49" spans="1:22" ht="18" customHeight="1" x14ac:dyDescent="0.35">
      <c r="A49" s="35"/>
      <c r="B49" s="219" t="str" cm="1">
        <f t="array" ref="B49">"ชาย  " &amp; SUM(COUNTIF(C51:C90,{"นาย","เด็กชาย"}&amp;"*")) &amp; "  คน     หญิง  " &amp; SUM(COUNTIF(C51:C90,{"นางสาว","เด็กหญิง"}&amp;"*")) &amp; "  คน     รวม  " &amp; COUNTA(C51:C90) &amp; "  คน"</f>
        <v>ชาย  19  คน     หญิง  15  คน     รวม  34  คน</v>
      </c>
      <c r="C49" s="219"/>
      <c r="D49" s="219"/>
      <c r="E49" s="219"/>
      <c r="F49" s="219"/>
      <c r="G49" s="219"/>
    </row>
    <row r="50" spans="1:22" ht="18" customHeight="1" x14ac:dyDescent="0.35">
      <c r="A50" s="13" t="s">
        <v>1</v>
      </c>
      <c r="B50" s="13" t="s">
        <v>2</v>
      </c>
      <c r="C50" s="13" t="s">
        <v>3</v>
      </c>
      <c r="D50" s="39"/>
      <c r="E50" s="1"/>
      <c r="F50" s="1"/>
      <c r="G50" s="1"/>
    </row>
    <row r="51" spans="1:22" ht="18" customHeight="1" x14ac:dyDescent="0.35">
      <c r="A51" s="13">
        <v>1</v>
      </c>
      <c r="B51" s="117">
        <v>20021</v>
      </c>
      <c r="C51" s="141" t="s">
        <v>297</v>
      </c>
      <c r="D51" s="39"/>
      <c r="E51" s="1"/>
      <c r="F51" s="1"/>
      <c r="G51" s="1"/>
    </row>
    <row r="52" spans="1:22" ht="18" customHeight="1" x14ac:dyDescent="0.35">
      <c r="A52" s="13">
        <v>2</v>
      </c>
      <c r="B52" s="3">
        <v>20542</v>
      </c>
      <c r="C52" s="47" t="s">
        <v>844</v>
      </c>
      <c r="D52" s="39"/>
      <c r="E52" s="1"/>
      <c r="F52" s="1"/>
      <c r="G52" s="1"/>
    </row>
    <row r="53" spans="1:22" ht="18" customHeight="1" x14ac:dyDescent="0.35">
      <c r="A53" s="13">
        <v>3</v>
      </c>
      <c r="B53" s="3">
        <v>20543</v>
      </c>
      <c r="C53" s="8" t="s">
        <v>845</v>
      </c>
      <c r="D53" s="39"/>
      <c r="E53" s="1"/>
      <c r="F53" s="1"/>
      <c r="G53" s="1"/>
    </row>
    <row r="54" spans="1:22" ht="18" customHeight="1" x14ac:dyDescent="0.35">
      <c r="A54" s="13">
        <v>4</v>
      </c>
      <c r="B54" s="3">
        <v>20544</v>
      </c>
      <c r="C54" s="8" t="s">
        <v>846</v>
      </c>
      <c r="D54" s="39"/>
      <c r="E54" s="1"/>
      <c r="F54" s="1"/>
      <c r="G54" s="1"/>
    </row>
    <row r="55" spans="1:22" s="20" customFormat="1" ht="18" customHeight="1" x14ac:dyDescent="0.35">
      <c r="A55" s="13">
        <v>5</v>
      </c>
      <c r="B55" s="3">
        <v>20545</v>
      </c>
      <c r="C55" s="47" t="s">
        <v>847</v>
      </c>
      <c r="D55" s="39"/>
      <c r="E55" s="1"/>
      <c r="F55" s="1"/>
      <c r="G55" s="1"/>
      <c r="I55" s="2"/>
      <c r="J55"/>
      <c r="K55"/>
      <c r="L55"/>
      <c r="M55"/>
      <c r="N55"/>
      <c r="O55"/>
      <c r="P55"/>
      <c r="Q55"/>
      <c r="R55"/>
      <c r="S55"/>
      <c r="T55"/>
      <c r="U55"/>
      <c r="V55"/>
    </row>
    <row r="56" spans="1:22" ht="18" customHeight="1" x14ac:dyDescent="0.35">
      <c r="A56" s="13">
        <v>6</v>
      </c>
      <c r="B56" s="3">
        <v>20546</v>
      </c>
      <c r="C56" s="47" t="s">
        <v>848</v>
      </c>
      <c r="D56" s="102"/>
      <c r="E56" s="19"/>
      <c r="F56" s="19"/>
      <c r="G56" s="19"/>
    </row>
    <row r="57" spans="1:22" ht="18" customHeight="1" x14ac:dyDescent="0.35">
      <c r="A57" s="13">
        <v>7</v>
      </c>
      <c r="B57" s="3">
        <v>20547</v>
      </c>
      <c r="C57" s="47" t="s">
        <v>849</v>
      </c>
      <c r="D57" s="39"/>
      <c r="E57" s="1"/>
      <c r="F57" s="1"/>
      <c r="G57" s="1"/>
    </row>
    <row r="58" spans="1:22" ht="18" customHeight="1" x14ac:dyDescent="0.35">
      <c r="A58" s="13">
        <v>8</v>
      </c>
      <c r="B58" s="3">
        <v>20549</v>
      </c>
      <c r="C58" s="8" t="s">
        <v>661</v>
      </c>
      <c r="D58" s="39"/>
      <c r="E58" s="1"/>
      <c r="F58" s="1"/>
      <c r="G58" s="1"/>
    </row>
    <row r="59" spans="1:22" ht="18" customHeight="1" x14ac:dyDescent="0.35">
      <c r="A59" s="13">
        <v>9</v>
      </c>
      <c r="B59" s="3">
        <v>20550</v>
      </c>
      <c r="C59" s="47" t="s">
        <v>850</v>
      </c>
      <c r="D59" s="39"/>
      <c r="E59" s="1"/>
      <c r="F59" s="1"/>
      <c r="G59" s="1"/>
    </row>
    <row r="60" spans="1:22" ht="18" customHeight="1" x14ac:dyDescent="0.35">
      <c r="A60" s="13">
        <v>10</v>
      </c>
      <c r="B60" s="3">
        <v>20551</v>
      </c>
      <c r="C60" s="8" t="s">
        <v>851</v>
      </c>
      <c r="D60" s="39"/>
      <c r="E60" s="1"/>
      <c r="F60" s="1"/>
      <c r="G60" s="1"/>
    </row>
    <row r="61" spans="1:22" ht="18" customHeight="1" x14ac:dyDescent="0.35">
      <c r="A61" s="13">
        <v>11</v>
      </c>
      <c r="B61" s="3">
        <v>20552</v>
      </c>
      <c r="C61" s="47" t="s">
        <v>852</v>
      </c>
      <c r="D61" s="39"/>
      <c r="E61" s="1"/>
      <c r="F61" s="1"/>
      <c r="G61" s="1"/>
    </row>
    <row r="62" spans="1:22" ht="18" customHeight="1" x14ac:dyDescent="0.35">
      <c r="A62" s="13">
        <v>12</v>
      </c>
      <c r="B62" s="3">
        <v>20553</v>
      </c>
      <c r="C62" s="47" t="s">
        <v>662</v>
      </c>
      <c r="D62" s="39"/>
      <c r="E62" s="1"/>
      <c r="F62" s="1"/>
      <c r="G62" s="1"/>
    </row>
    <row r="63" spans="1:22" ht="18" customHeight="1" x14ac:dyDescent="0.35">
      <c r="A63" s="13">
        <v>13</v>
      </c>
      <c r="B63" s="3">
        <v>20554</v>
      </c>
      <c r="C63" s="47" t="s">
        <v>853</v>
      </c>
      <c r="D63" s="39"/>
      <c r="E63" s="1"/>
      <c r="F63" s="1"/>
      <c r="G63" s="1"/>
    </row>
    <row r="64" spans="1:22" ht="18" customHeight="1" x14ac:dyDescent="0.35">
      <c r="A64" s="13">
        <v>14</v>
      </c>
      <c r="B64" s="3">
        <v>20555</v>
      </c>
      <c r="C64" s="8" t="s">
        <v>1604</v>
      </c>
      <c r="D64" s="39"/>
      <c r="E64" s="1"/>
      <c r="F64" s="1"/>
      <c r="G64" s="1"/>
    </row>
    <row r="65" spans="1:7" ht="18" customHeight="1" x14ac:dyDescent="0.35">
      <c r="A65" s="13">
        <v>15</v>
      </c>
      <c r="B65" s="3">
        <v>20556</v>
      </c>
      <c r="C65" s="8" t="s">
        <v>854</v>
      </c>
      <c r="D65" s="39"/>
      <c r="E65" s="1"/>
      <c r="F65" s="1"/>
      <c r="G65" s="1"/>
    </row>
    <row r="66" spans="1:7" ht="18" customHeight="1" x14ac:dyDescent="0.35">
      <c r="A66" s="13">
        <v>16</v>
      </c>
      <c r="B66" s="3">
        <v>20557</v>
      </c>
      <c r="C66" s="8" t="s">
        <v>668</v>
      </c>
      <c r="D66" s="39"/>
      <c r="E66" s="1"/>
      <c r="F66" s="1"/>
      <c r="G66" s="1"/>
    </row>
    <row r="67" spans="1:7" ht="18" customHeight="1" x14ac:dyDescent="0.35">
      <c r="A67" s="13">
        <v>17</v>
      </c>
      <c r="B67" s="3">
        <v>20558</v>
      </c>
      <c r="C67" s="47" t="s">
        <v>855</v>
      </c>
      <c r="D67" s="39"/>
      <c r="E67" s="1"/>
      <c r="F67" s="1"/>
      <c r="G67" s="1"/>
    </row>
    <row r="68" spans="1:7" ht="18" customHeight="1" x14ac:dyDescent="0.35">
      <c r="A68" s="13">
        <v>18</v>
      </c>
      <c r="B68" s="3">
        <v>20559</v>
      </c>
      <c r="C68" s="8" t="s">
        <v>669</v>
      </c>
      <c r="D68" s="39"/>
      <c r="E68" s="1"/>
      <c r="F68" s="1"/>
      <c r="G68" s="1"/>
    </row>
    <row r="69" spans="1:7" ht="18" customHeight="1" x14ac:dyDescent="0.35">
      <c r="A69" s="13">
        <v>19</v>
      </c>
      <c r="B69" s="3">
        <v>20560</v>
      </c>
      <c r="C69" s="47" t="s">
        <v>856</v>
      </c>
      <c r="D69" s="39"/>
      <c r="E69" s="1"/>
      <c r="F69" s="1"/>
      <c r="G69" s="1"/>
    </row>
    <row r="70" spans="1:7" ht="18" customHeight="1" x14ac:dyDescent="0.35">
      <c r="A70" s="13">
        <v>20</v>
      </c>
      <c r="B70" s="3">
        <v>20561</v>
      </c>
      <c r="C70" s="47" t="s">
        <v>857</v>
      </c>
      <c r="D70" s="39"/>
      <c r="E70" s="1"/>
      <c r="F70" s="1"/>
      <c r="G70" s="1"/>
    </row>
    <row r="71" spans="1:7" ht="18" customHeight="1" x14ac:dyDescent="0.35">
      <c r="A71" s="13">
        <v>21</v>
      </c>
      <c r="B71" s="3">
        <v>20562</v>
      </c>
      <c r="C71" s="8" t="s">
        <v>858</v>
      </c>
      <c r="D71" s="39"/>
      <c r="E71" s="1"/>
      <c r="F71" s="1"/>
      <c r="G71" s="1"/>
    </row>
    <row r="72" spans="1:7" ht="18" customHeight="1" x14ac:dyDescent="0.35">
      <c r="A72" s="13">
        <v>22</v>
      </c>
      <c r="B72" s="3">
        <v>20563</v>
      </c>
      <c r="C72" s="8" t="s">
        <v>663</v>
      </c>
      <c r="D72" s="39"/>
      <c r="E72" s="1"/>
      <c r="F72" s="1"/>
      <c r="G72" s="1"/>
    </row>
    <row r="73" spans="1:7" ht="18" customHeight="1" x14ac:dyDescent="0.35">
      <c r="A73" s="13">
        <v>23</v>
      </c>
      <c r="B73" s="3">
        <v>20564</v>
      </c>
      <c r="C73" s="8" t="s">
        <v>670</v>
      </c>
      <c r="D73" s="39"/>
      <c r="E73" s="1"/>
      <c r="F73" s="1"/>
      <c r="G73" s="1"/>
    </row>
    <row r="74" spans="1:7" ht="18" customHeight="1" x14ac:dyDescent="0.35">
      <c r="A74" s="13">
        <v>24</v>
      </c>
      <c r="B74" s="3">
        <v>20566</v>
      </c>
      <c r="C74" s="8" t="s">
        <v>664</v>
      </c>
      <c r="D74" s="39"/>
      <c r="E74" s="1"/>
      <c r="F74" s="1"/>
      <c r="G74" s="1"/>
    </row>
    <row r="75" spans="1:7" ht="18" customHeight="1" x14ac:dyDescent="0.35">
      <c r="A75" s="13">
        <v>25</v>
      </c>
      <c r="B75" s="3">
        <v>20567</v>
      </c>
      <c r="C75" s="8" t="s">
        <v>859</v>
      </c>
      <c r="D75" s="39"/>
      <c r="E75" s="1"/>
      <c r="F75" s="1"/>
      <c r="G75" s="1"/>
    </row>
    <row r="76" spans="1:7" ht="18" customHeight="1" x14ac:dyDescent="0.35">
      <c r="A76" s="13">
        <v>26</v>
      </c>
      <c r="B76" s="3">
        <v>20568</v>
      </c>
      <c r="C76" s="8" t="s">
        <v>665</v>
      </c>
      <c r="D76" s="39"/>
      <c r="E76" s="1"/>
      <c r="F76" s="1"/>
      <c r="G76" s="1"/>
    </row>
    <row r="77" spans="1:7" ht="18" customHeight="1" x14ac:dyDescent="0.35">
      <c r="A77" s="13">
        <v>27</v>
      </c>
      <c r="B77" s="3">
        <v>20569</v>
      </c>
      <c r="C77" s="47" t="s">
        <v>860</v>
      </c>
      <c r="D77" s="39"/>
      <c r="E77" s="1"/>
      <c r="F77" s="1"/>
      <c r="G77" s="1"/>
    </row>
    <row r="78" spans="1:7" ht="18" customHeight="1" x14ac:dyDescent="0.35">
      <c r="A78" s="13">
        <v>28</v>
      </c>
      <c r="B78" s="3">
        <v>20570</v>
      </c>
      <c r="C78" s="47" t="s">
        <v>861</v>
      </c>
      <c r="D78" s="39"/>
      <c r="E78" s="1"/>
      <c r="F78" s="1"/>
      <c r="G78" s="1"/>
    </row>
    <row r="79" spans="1:7" ht="18" customHeight="1" x14ac:dyDescent="0.35">
      <c r="A79" s="13">
        <v>29</v>
      </c>
      <c r="B79" s="3">
        <v>20571</v>
      </c>
      <c r="C79" s="47" t="s">
        <v>862</v>
      </c>
      <c r="D79" s="39"/>
      <c r="E79" s="1"/>
      <c r="F79" s="1"/>
      <c r="G79" s="1"/>
    </row>
    <row r="80" spans="1:7" ht="18" customHeight="1" x14ac:dyDescent="0.35">
      <c r="A80" s="13">
        <v>30</v>
      </c>
      <c r="B80" s="3">
        <v>20572</v>
      </c>
      <c r="C80" s="8" t="s">
        <v>863</v>
      </c>
      <c r="D80" s="39"/>
      <c r="E80" s="1"/>
      <c r="F80" s="1"/>
      <c r="G80" s="1"/>
    </row>
    <row r="81" spans="1:22" ht="18" customHeight="1" x14ac:dyDescent="0.35">
      <c r="A81" s="13">
        <v>31</v>
      </c>
      <c r="B81" s="3">
        <v>20573</v>
      </c>
      <c r="C81" s="8" t="s">
        <v>666</v>
      </c>
      <c r="D81" s="39"/>
      <c r="E81" s="1"/>
      <c r="F81" s="1"/>
      <c r="G81" s="1"/>
    </row>
    <row r="82" spans="1:22" ht="18" customHeight="1" x14ac:dyDescent="0.35">
      <c r="A82" s="7">
        <v>32</v>
      </c>
      <c r="B82" s="3">
        <v>20574</v>
      </c>
      <c r="C82" s="8" t="s">
        <v>667</v>
      </c>
      <c r="D82" s="39"/>
      <c r="E82" s="1"/>
      <c r="F82" s="1"/>
      <c r="G82" s="1"/>
    </row>
    <row r="83" spans="1:22" ht="18" customHeight="1" x14ac:dyDescent="0.35">
      <c r="A83" s="13">
        <v>33</v>
      </c>
      <c r="B83" s="3">
        <v>20575</v>
      </c>
      <c r="C83" s="8" t="s">
        <v>864</v>
      </c>
      <c r="D83" s="39"/>
      <c r="E83" s="1"/>
      <c r="F83" s="1"/>
      <c r="G83" s="1"/>
    </row>
    <row r="84" spans="1:22" ht="18" customHeight="1" x14ac:dyDescent="0.35">
      <c r="A84" s="7">
        <v>34</v>
      </c>
      <c r="B84" s="3">
        <v>20576</v>
      </c>
      <c r="C84" s="47" t="s">
        <v>865</v>
      </c>
      <c r="D84" s="14"/>
      <c r="E84" s="8"/>
      <c r="F84" s="8"/>
      <c r="G84" s="37"/>
    </row>
    <row r="85" spans="1:22" ht="18" customHeight="1" x14ac:dyDescent="0.35">
      <c r="A85" s="201"/>
      <c r="B85" s="198"/>
      <c r="C85" s="198"/>
      <c r="D85" s="195"/>
      <c r="E85" s="194"/>
      <c r="F85" s="194"/>
      <c r="G85" s="213"/>
    </row>
    <row r="86" spans="1:22" ht="18" customHeight="1" x14ac:dyDescent="0.35">
      <c r="A86" s="10"/>
      <c r="D86" s="35"/>
      <c r="E86" s="9"/>
      <c r="F86" s="9"/>
      <c r="G86" s="30"/>
    </row>
    <row r="87" spans="1:22" ht="18" customHeight="1" x14ac:dyDescent="0.35">
      <c r="A87" s="16"/>
      <c r="D87" s="35"/>
      <c r="E87" s="9"/>
      <c r="F87" s="9"/>
      <c r="G87" s="30"/>
    </row>
    <row r="88" spans="1:22" ht="18" customHeight="1" x14ac:dyDescent="0.35">
      <c r="A88" s="16"/>
      <c r="D88" s="35"/>
      <c r="E88" s="9"/>
      <c r="F88" s="9"/>
      <c r="G88" s="30"/>
    </row>
    <row r="89" spans="1:22" ht="18" customHeight="1" x14ac:dyDescent="0.35">
      <c r="A89" s="16"/>
      <c r="D89" s="35"/>
      <c r="E89" s="9"/>
      <c r="F89" s="9"/>
      <c r="G89" s="30"/>
    </row>
    <row r="90" spans="1:22" ht="18" customHeight="1" x14ac:dyDescent="0.35">
      <c r="A90" s="16"/>
      <c r="B90" s="25"/>
      <c r="C90" s="26"/>
      <c r="D90" s="35"/>
      <c r="E90" s="9"/>
      <c r="F90" s="9"/>
      <c r="G90" s="30"/>
    </row>
    <row r="91" spans="1:22" ht="18" customHeight="1" x14ac:dyDescent="0.35">
      <c r="B91" s="218" t="s">
        <v>0</v>
      </c>
      <c r="C91" s="218"/>
      <c r="D91" s="218"/>
      <c r="E91" s="218"/>
      <c r="F91" s="218"/>
      <c r="G91" s="218"/>
    </row>
    <row r="92" spans="1:22" ht="18" customHeight="1" x14ac:dyDescent="0.35">
      <c r="B92" s="218" t="str">
        <f>CONCATENATE("รายชื่อนักเรียน  ",'สรุปจำนวน-นร.'!$B$2," ชั้นมัธยมศึกษาปีที่ 1/3")</f>
        <v>รายชื่อนักเรียน  ภาคเรียนที่ 2 ปีการศึกษา 2568 ชั้นมัธยมศึกษาปีที่ 1/3</v>
      </c>
      <c r="C92" s="218"/>
      <c r="D92" s="218"/>
      <c r="E92" s="218"/>
      <c r="F92" s="218"/>
      <c r="G92" s="218"/>
    </row>
    <row r="93" spans="1:22" ht="18" customHeight="1" x14ac:dyDescent="0.35">
      <c r="B93" s="218" t="str">
        <f>"ครูที่ปรึกษา : "&amp;ครูที่ปรึกษา!$D$8</f>
        <v>ครูที่ปรึกษา : 1. นายสุทัศน์  สาระขันธ์ 2. นางสาวดวงใจ คันตะลี</v>
      </c>
      <c r="C93" s="218"/>
      <c r="D93" s="218"/>
      <c r="E93" s="218"/>
      <c r="F93" s="218"/>
      <c r="G93" s="218"/>
    </row>
    <row r="94" spans="1:22" ht="18" customHeight="1" x14ac:dyDescent="0.35">
      <c r="A94" s="35"/>
      <c r="B94" s="219" t="str" cm="1">
        <f t="array" ref="B94">"ชาย  " &amp; SUM(COUNTIF(C96:C135,{"นาย","เด็กชาย"}&amp;"*")) &amp; "  คน     หญิง  " &amp; SUM(COUNTIF(C96:C135,{"นางสาว","เด็กหญิง"}&amp;"*")) &amp; "  คน     รวม  " &amp; COUNTA(C96:C135) &amp; "  คน"</f>
        <v>ชาย  16  คน     หญิง  17  คน     รวม  33  คน</v>
      </c>
      <c r="C94" s="219"/>
      <c r="D94" s="219"/>
      <c r="E94" s="219"/>
      <c r="F94" s="219"/>
      <c r="G94" s="219"/>
    </row>
    <row r="95" spans="1:22" s="11" customFormat="1" ht="18" customHeight="1" x14ac:dyDescent="0.35">
      <c r="A95" s="3" t="s">
        <v>1</v>
      </c>
      <c r="B95" s="3" t="s">
        <v>2</v>
      </c>
      <c r="C95" s="3" t="s">
        <v>3</v>
      </c>
      <c r="D95" s="39"/>
      <c r="E95" s="1"/>
      <c r="F95" s="1"/>
      <c r="G95" s="1"/>
      <c r="I95" s="2"/>
      <c r="J95"/>
      <c r="K95"/>
      <c r="L95"/>
      <c r="M95"/>
      <c r="N95"/>
      <c r="O95"/>
      <c r="P95"/>
      <c r="Q95"/>
      <c r="R95"/>
      <c r="S95"/>
      <c r="T95"/>
      <c r="U95"/>
      <c r="V95"/>
    </row>
    <row r="96" spans="1:22" ht="18" customHeight="1" x14ac:dyDescent="0.35">
      <c r="A96" s="13">
        <f>IF(B96&lt;&gt;"",ROW()-ROW($C$96)+1,"")</f>
        <v>1</v>
      </c>
      <c r="B96" s="3">
        <v>20577</v>
      </c>
      <c r="C96" s="47" t="s">
        <v>866</v>
      </c>
      <c r="D96" s="42"/>
      <c r="E96" s="31"/>
      <c r="F96" s="31"/>
      <c r="G96" s="31"/>
    </row>
    <row r="97" spans="1:7" ht="18" customHeight="1" x14ac:dyDescent="0.35">
      <c r="A97" s="13">
        <f t="shared" ref="A97:A98" si="0">IF(B97&lt;&gt;"",ROW()-ROW($C$96)+1,"")</f>
        <v>2</v>
      </c>
      <c r="B97" s="3">
        <v>20579</v>
      </c>
      <c r="C97" s="8" t="s">
        <v>867</v>
      </c>
      <c r="D97" s="24"/>
      <c r="E97" s="27"/>
      <c r="F97" s="27"/>
      <c r="G97" s="27"/>
    </row>
    <row r="98" spans="1:7" ht="18" customHeight="1" x14ac:dyDescent="0.35">
      <c r="A98" s="13">
        <f t="shared" si="0"/>
        <v>3</v>
      </c>
      <c r="B98" s="3">
        <v>20581</v>
      </c>
      <c r="C98" s="8" t="s">
        <v>868</v>
      </c>
      <c r="D98" s="24"/>
      <c r="E98" s="27"/>
      <c r="F98" s="27"/>
      <c r="G98" s="27"/>
    </row>
    <row r="99" spans="1:7" ht="18" customHeight="1" x14ac:dyDescent="0.35">
      <c r="A99" s="13">
        <f t="shared" ref="A99:A105" si="1">IF(B98&lt;&gt;"",ROW()-ROW($C$96)+1,"")</f>
        <v>4</v>
      </c>
      <c r="B99" s="3">
        <v>20582</v>
      </c>
      <c r="C99" s="8" t="s">
        <v>869</v>
      </c>
      <c r="D99" s="24"/>
      <c r="E99" s="27"/>
      <c r="F99" s="27"/>
      <c r="G99" s="27"/>
    </row>
    <row r="100" spans="1:7" ht="18" customHeight="1" x14ac:dyDescent="0.35">
      <c r="A100" s="13">
        <f t="shared" si="1"/>
        <v>5</v>
      </c>
      <c r="B100" s="3">
        <v>20583</v>
      </c>
      <c r="C100" s="47" t="s">
        <v>870</v>
      </c>
      <c r="D100" s="24"/>
      <c r="E100" s="27"/>
      <c r="F100" s="27"/>
      <c r="G100" s="27"/>
    </row>
    <row r="101" spans="1:7" ht="18" customHeight="1" x14ac:dyDescent="0.35">
      <c r="A101" s="13">
        <f t="shared" si="1"/>
        <v>6</v>
      </c>
      <c r="B101" s="3">
        <v>20584</v>
      </c>
      <c r="C101" s="8" t="s">
        <v>871</v>
      </c>
      <c r="D101" s="24"/>
      <c r="E101" s="27"/>
      <c r="F101" s="27"/>
      <c r="G101" s="27"/>
    </row>
    <row r="102" spans="1:7" ht="18" customHeight="1" x14ac:dyDescent="0.35">
      <c r="A102" s="13">
        <f t="shared" si="1"/>
        <v>7</v>
      </c>
      <c r="B102" s="3">
        <v>20585</v>
      </c>
      <c r="C102" s="8" t="s">
        <v>671</v>
      </c>
      <c r="D102" s="24"/>
      <c r="E102" s="27"/>
      <c r="F102" s="27"/>
      <c r="G102" s="27"/>
    </row>
    <row r="103" spans="1:7" ht="18" customHeight="1" x14ac:dyDescent="0.35">
      <c r="A103" s="13">
        <f t="shared" si="1"/>
        <v>8</v>
      </c>
      <c r="B103" s="3">
        <v>20586</v>
      </c>
      <c r="C103" s="47" t="s">
        <v>872</v>
      </c>
      <c r="D103" s="24"/>
      <c r="E103" s="27"/>
      <c r="F103" s="27"/>
      <c r="G103" s="27"/>
    </row>
    <row r="104" spans="1:7" ht="18" customHeight="1" x14ac:dyDescent="0.35">
      <c r="A104" s="13">
        <f t="shared" si="1"/>
        <v>9</v>
      </c>
      <c r="B104" s="3">
        <v>20587</v>
      </c>
      <c r="C104" s="8" t="s">
        <v>672</v>
      </c>
      <c r="D104" s="24"/>
      <c r="E104" s="27"/>
      <c r="F104" s="27"/>
      <c r="G104" s="27"/>
    </row>
    <row r="105" spans="1:7" ht="18" customHeight="1" x14ac:dyDescent="0.35">
      <c r="A105" s="13">
        <f t="shared" si="1"/>
        <v>10</v>
      </c>
      <c r="B105" s="3">
        <v>20588</v>
      </c>
      <c r="C105" s="47" t="s">
        <v>873</v>
      </c>
      <c r="D105" s="24"/>
      <c r="E105" s="27"/>
      <c r="F105" s="27"/>
      <c r="G105" s="27"/>
    </row>
    <row r="106" spans="1:7" ht="18" customHeight="1" x14ac:dyDescent="0.35">
      <c r="A106" s="13">
        <v>11</v>
      </c>
      <c r="B106" s="3">
        <v>20589</v>
      </c>
      <c r="C106" s="47" t="s">
        <v>874</v>
      </c>
      <c r="D106" s="24"/>
      <c r="E106" s="27"/>
      <c r="F106" s="27"/>
      <c r="G106" s="27"/>
    </row>
    <row r="107" spans="1:7" ht="18" customHeight="1" x14ac:dyDescent="0.35">
      <c r="A107" s="13">
        <v>12</v>
      </c>
      <c r="B107" s="3">
        <v>20591</v>
      </c>
      <c r="C107" s="8" t="s">
        <v>677</v>
      </c>
      <c r="D107" s="24"/>
      <c r="E107" s="27"/>
      <c r="F107" s="27"/>
      <c r="G107" s="27"/>
    </row>
    <row r="108" spans="1:7" ht="18" customHeight="1" x14ac:dyDescent="0.35">
      <c r="A108" s="13">
        <v>13</v>
      </c>
      <c r="B108" s="3">
        <v>20593</v>
      </c>
      <c r="C108" s="47" t="s">
        <v>875</v>
      </c>
      <c r="D108" s="24"/>
      <c r="E108" s="27"/>
      <c r="F108" s="27"/>
      <c r="G108" s="27"/>
    </row>
    <row r="109" spans="1:7" ht="18" customHeight="1" x14ac:dyDescent="0.35">
      <c r="A109" s="13">
        <v>14</v>
      </c>
      <c r="B109" s="3">
        <v>20594</v>
      </c>
      <c r="C109" s="47" t="s">
        <v>876</v>
      </c>
      <c r="D109" s="24"/>
      <c r="E109" s="27"/>
      <c r="F109" s="27"/>
      <c r="G109" s="27"/>
    </row>
    <row r="110" spans="1:7" ht="18" customHeight="1" x14ac:dyDescent="0.35">
      <c r="A110" s="13">
        <v>15</v>
      </c>
      <c r="B110" s="3">
        <v>20595</v>
      </c>
      <c r="C110" s="47" t="s">
        <v>877</v>
      </c>
      <c r="D110" s="24"/>
      <c r="E110" s="27"/>
      <c r="F110" s="27"/>
      <c r="G110" s="27"/>
    </row>
    <row r="111" spans="1:7" ht="18" customHeight="1" x14ac:dyDescent="0.35">
      <c r="A111" s="13">
        <v>16</v>
      </c>
      <c r="B111" s="3">
        <v>20596</v>
      </c>
      <c r="C111" s="47" t="s">
        <v>878</v>
      </c>
      <c r="D111" s="24"/>
      <c r="E111" s="27"/>
      <c r="F111" s="27"/>
      <c r="G111" s="27"/>
    </row>
    <row r="112" spans="1:7" ht="18" customHeight="1" x14ac:dyDescent="0.35">
      <c r="A112" s="13">
        <v>17</v>
      </c>
      <c r="B112" s="3">
        <v>20597</v>
      </c>
      <c r="C112" s="8" t="s">
        <v>879</v>
      </c>
      <c r="D112" s="24"/>
      <c r="E112" s="27"/>
      <c r="F112" s="27"/>
      <c r="G112" s="27"/>
    </row>
    <row r="113" spans="1:7" ht="18" customHeight="1" x14ac:dyDescent="0.35">
      <c r="A113" s="13">
        <v>18</v>
      </c>
      <c r="B113" s="3">
        <v>20598</v>
      </c>
      <c r="C113" s="8" t="s">
        <v>1607</v>
      </c>
      <c r="D113" s="24"/>
      <c r="E113" s="27"/>
      <c r="F113" s="27"/>
      <c r="G113" s="27"/>
    </row>
    <row r="114" spans="1:7" ht="18" customHeight="1" x14ac:dyDescent="0.35">
      <c r="A114" s="13">
        <v>19</v>
      </c>
      <c r="B114" s="3">
        <v>20599</v>
      </c>
      <c r="C114" s="8" t="s">
        <v>673</v>
      </c>
      <c r="D114" s="24"/>
      <c r="E114" s="27"/>
      <c r="F114" s="27"/>
      <c r="G114" s="27"/>
    </row>
    <row r="115" spans="1:7" ht="18" customHeight="1" x14ac:dyDescent="0.35">
      <c r="A115" s="13">
        <v>20</v>
      </c>
      <c r="B115" s="3">
        <v>20600</v>
      </c>
      <c r="C115" s="8" t="s">
        <v>674</v>
      </c>
      <c r="D115" s="24"/>
      <c r="E115" s="27"/>
      <c r="F115" s="27"/>
      <c r="G115" s="27"/>
    </row>
    <row r="116" spans="1:7" ht="18" customHeight="1" x14ac:dyDescent="0.35">
      <c r="A116" s="13">
        <v>21</v>
      </c>
      <c r="B116" s="3">
        <v>20601</v>
      </c>
      <c r="C116" s="8" t="s">
        <v>880</v>
      </c>
      <c r="D116" s="24"/>
      <c r="E116" s="27"/>
      <c r="F116" s="27"/>
      <c r="G116" s="27"/>
    </row>
    <row r="117" spans="1:7" ht="18" customHeight="1" x14ac:dyDescent="0.35">
      <c r="A117" s="13">
        <v>22</v>
      </c>
      <c r="B117" s="3">
        <v>20602</v>
      </c>
      <c r="C117" s="47" t="s">
        <v>881</v>
      </c>
      <c r="D117" s="24"/>
      <c r="E117" s="27"/>
      <c r="F117" s="27"/>
      <c r="G117" s="27"/>
    </row>
    <row r="118" spans="1:7" ht="18" customHeight="1" x14ac:dyDescent="0.35">
      <c r="A118" s="13">
        <v>23</v>
      </c>
      <c r="B118" s="3">
        <v>20603</v>
      </c>
      <c r="C118" s="47" t="s">
        <v>882</v>
      </c>
      <c r="D118" s="24"/>
      <c r="E118" s="27"/>
      <c r="F118" s="27"/>
      <c r="G118" s="27"/>
    </row>
    <row r="119" spans="1:7" ht="18" customHeight="1" x14ac:dyDescent="0.35">
      <c r="A119" s="13">
        <v>24</v>
      </c>
      <c r="B119" s="3">
        <v>20604</v>
      </c>
      <c r="C119" s="47" t="s">
        <v>883</v>
      </c>
      <c r="D119" s="24"/>
      <c r="E119" s="27"/>
      <c r="F119" s="27"/>
      <c r="G119" s="27"/>
    </row>
    <row r="120" spans="1:7" ht="18" customHeight="1" x14ac:dyDescent="0.35">
      <c r="A120" s="13">
        <v>25</v>
      </c>
      <c r="B120" s="3">
        <v>20605</v>
      </c>
      <c r="C120" s="8" t="s">
        <v>884</v>
      </c>
      <c r="D120" s="24"/>
      <c r="E120" s="27"/>
      <c r="F120" s="27"/>
      <c r="G120" s="27"/>
    </row>
    <row r="121" spans="1:7" ht="18" customHeight="1" x14ac:dyDescent="0.35">
      <c r="A121" s="13">
        <v>26</v>
      </c>
      <c r="B121" s="3">
        <v>20606</v>
      </c>
      <c r="C121" s="8" t="s">
        <v>885</v>
      </c>
      <c r="D121" s="24"/>
      <c r="E121" s="27"/>
      <c r="F121" s="27"/>
      <c r="G121" s="27"/>
    </row>
    <row r="122" spans="1:7" ht="18" customHeight="1" x14ac:dyDescent="0.35">
      <c r="A122" s="13">
        <v>27</v>
      </c>
      <c r="B122" s="3">
        <v>20607</v>
      </c>
      <c r="C122" s="8" t="s">
        <v>678</v>
      </c>
      <c r="D122" s="24"/>
      <c r="E122" s="27"/>
      <c r="F122" s="27"/>
      <c r="G122" s="27"/>
    </row>
    <row r="123" spans="1:7" ht="18" customHeight="1" x14ac:dyDescent="0.35">
      <c r="A123" s="13">
        <v>28</v>
      </c>
      <c r="B123" s="3">
        <v>20608</v>
      </c>
      <c r="C123" s="47" t="s">
        <v>886</v>
      </c>
      <c r="D123" s="24"/>
      <c r="E123" s="27"/>
      <c r="F123" s="27"/>
      <c r="G123" s="27"/>
    </row>
    <row r="124" spans="1:7" ht="18" customHeight="1" x14ac:dyDescent="0.35">
      <c r="A124" s="13">
        <v>29</v>
      </c>
      <c r="B124" s="3">
        <v>20609</v>
      </c>
      <c r="C124" s="8" t="s">
        <v>675</v>
      </c>
      <c r="D124" s="24"/>
      <c r="E124" s="27"/>
      <c r="F124" s="27"/>
      <c r="G124" s="27"/>
    </row>
    <row r="125" spans="1:7" ht="18" customHeight="1" x14ac:dyDescent="0.35">
      <c r="A125" s="13">
        <v>30</v>
      </c>
      <c r="B125" s="3">
        <v>20610</v>
      </c>
      <c r="C125" s="47" t="s">
        <v>887</v>
      </c>
      <c r="D125" s="24"/>
      <c r="E125" s="27"/>
      <c r="F125" s="27"/>
      <c r="G125" s="27"/>
    </row>
    <row r="126" spans="1:7" ht="18" customHeight="1" x14ac:dyDescent="0.35">
      <c r="A126" s="13">
        <v>31</v>
      </c>
      <c r="B126" s="3">
        <v>20611</v>
      </c>
      <c r="C126" s="8" t="s">
        <v>676</v>
      </c>
      <c r="D126" s="24"/>
      <c r="E126" s="27"/>
      <c r="F126" s="27"/>
      <c r="G126" s="27"/>
    </row>
    <row r="127" spans="1:7" ht="18" customHeight="1" x14ac:dyDescent="0.35">
      <c r="A127" s="13">
        <v>32</v>
      </c>
      <c r="B127" s="3">
        <v>20612</v>
      </c>
      <c r="C127" s="47" t="s">
        <v>888</v>
      </c>
      <c r="D127" s="24"/>
      <c r="E127" s="27"/>
      <c r="F127" s="27"/>
      <c r="G127" s="32"/>
    </row>
    <row r="128" spans="1:7" ht="18" customHeight="1" x14ac:dyDescent="0.35">
      <c r="A128" s="13">
        <v>33</v>
      </c>
      <c r="B128" s="39">
        <v>20897</v>
      </c>
      <c r="C128" s="1" t="s">
        <v>1568</v>
      </c>
      <c r="D128" s="40"/>
      <c r="E128" s="31"/>
      <c r="F128" s="31"/>
      <c r="G128" s="32"/>
    </row>
    <row r="129" spans="1:22" ht="18" customHeight="1" x14ac:dyDescent="0.35">
      <c r="A129" s="201"/>
      <c r="B129" s="198"/>
      <c r="C129" s="198"/>
      <c r="D129" s="215"/>
      <c r="E129" s="196"/>
      <c r="F129" s="196"/>
      <c r="G129" s="196"/>
    </row>
    <row r="130" spans="1:22" ht="18" customHeight="1" x14ac:dyDescent="0.35">
      <c r="A130" s="16"/>
      <c r="D130" s="130"/>
      <c r="E130" s="26"/>
      <c r="F130" s="26"/>
      <c r="G130" s="26"/>
    </row>
    <row r="131" spans="1:22" ht="18" customHeight="1" x14ac:dyDescent="0.35">
      <c r="A131" s="16"/>
    </row>
    <row r="132" spans="1:22" ht="18" customHeight="1" x14ac:dyDescent="0.35">
      <c r="A132" s="16"/>
    </row>
    <row r="133" spans="1:22" ht="18" customHeight="1" x14ac:dyDescent="0.35">
      <c r="A133" s="16"/>
    </row>
    <row r="134" spans="1:22" ht="18" customHeight="1" x14ac:dyDescent="0.35">
      <c r="A134" s="16"/>
    </row>
    <row r="135" spans="1:22" ht="18" customHeight="1" x14ac:dyDescent="0.35">
      <c r="A135" s="28"/>
    </row>
    <row r="136" spans="1:22" ht="18" customHeight="1" x14ac:dyDescent="0.35">
      <c r="B136" s="218" t="s">
        <v>0</v>
      </c>
      <c r="C136" s="218"/>
      <c r="D136" s="218"/>
      <c r="E136" s="218"/>
      <c r="F136" s="218"/>
      <c r="G136" s="218"/>
    </row>
    <row r="137" spans="1:22" ht="18" customHeight="1" x14ac:dyDescent="0.35">
      <c r="B137" s="218" t="str">
        <f>CONCATENATE("รายชื่อนักเรียน  ",'สรุปจำนวน-นร.'!$B$2," ชั้นมัธยมศึกษาปีที่ 1/4")</f>
        <v>รายชื่อนักเรียน  ภาคเรียนที่ 2 ปีการศึกษา 2568 ชั้นมัธยมศึกษาปีที่ 1/4</v>
      </c>
      <c r="C137" s="218"/>
      <c r="D137" s="218"/>
      <c r="E137" s="218"/>
      <c r="F137" s="218"/>
      <c r="G137" s="218"/>
    </row>
    <row r="138" spans="1:22" ht="18" customHeight="1" x14ac:dyDescent="0.35">
      <c r="B138" s="218" t="str">
        <f>"ครูที่ปรึกษา : "&amp;ครูที่ปรึกษา!$D$9</f>
        <v>ครูที่ปรึกษา : 1. นายวงศ์ชีวพันธ์  พันธ์แก้ว 2. นางสาวชนิกานต์  ญาณผาด</v>
      </c>
      <c r="C138" s="218"/>
      <c r="D138" s="218"/>
      <c r="E138" s="218"/>
      <c r="F138" s="218"/>
      <c r="G138" s="218"/>
    </row>
    <row r="139" spans="1:22" ht="18" customHeight="1" x14ac:dyDescent="0.35">
      <c r="A139" s="35"/>
      <c r="B139" s="219" t="str" cm="1">
        <f t="array" ref="B139">"ชาย  " &amp; SUM(COUNTIF(C141:C180,{"นาย","เด็กชาย"}&amp;"*")) &amp; "  คน     หญิง  " &amp; SUM(COUNTIF(C141:C180,{"นางสาว","เด็กหญิง"}&amp;"*")) &amp; "  คน     รวม  " &amp; COUNTA(C141:C175) &amp; "  คน"</f>
        <v>ชาย  19  คน     หญิง  16  คน     รวม  35  คน</v>
      </c>
      <c r="C139" s="219"/>
      <c r="D139" s="219"/>
      <c r="E139" s="219"/>
      <c r="F139" s="219"/>
      <c r="G139" s="219"/>
    </row>
    <row r="140" spans="1:22" s="11" customFormat="1" ht="18" customHeight="1" x14ac:dyDescent="0.35">
      <c r="A140" s="3" t="s">
        <v>1</v>
      </c>
      <c r="B140" s="3" t="s">
        <v>2</v>
      </c>
      <c r="C140" s="3" t="s">
        <v>3</v>
      </c>
      <c r="D140" s="39"/>
      <c r="E140" s="1"/>
      <c r="F140" s="1"/>
      <c r="G140" s="1"/>
      <c r="I140" s="2"/>
      <c r="J140"/>
      <c r="K140"/>
      <c r="L140"/>
      <c r="M140"/>
      <c r="N140"/>
      <c r="O140"/>
      <c r="P140"/>
      <c r="Q140"/>
      <c r="R140"/>
      <c r="S140"/>
      <c r="T140"/>
      <c r="U140"/>
      <c r="V140"/>
    </row>
    <row r="141" spans="1:22" s="9" customFormat="1" ht="18" customHeight="1" x14ac:dyDescent="0.35">
      <c r="A141" s="7">
        <v>1</v>
      </c>
      <c r="B141" s="3">
        <v>20613</v>
      </c>
      <c r="C141" s="8" t="s">
        <v>692</v>
      </c>
      <c r="D141" s="14"/>
      <c r="E141" s="8"/>
      <c r="F141" s="8"/>
      <c r="G141" s="8"/>
      <c r="I141" s="2"/>
      <c r="J141"/>
      <c r="K141"/>
      <c r="L141"/>
      <c r="M141"/>
      <c r="N141"/>
      <c r="O141"/>
      <c r="P141"/>
      <c r="Q141"/>
      <c r="R141"/>
      <c r="S141"/>
      <c r="T141"/>
      <c r="U141"/>
      <c r="V141"/>
    </row>
    <row r="142" spans="1:22" s="9" customFormat="1" ht="18" customHeight="1" x14ac:dyDescent="0.35">
      <c r="A142" s="7">
        <v>2</v>
      </c>
      <c r="B142" s="3">
        <v>20614</v>
      </c>
      <c r="C142" s="47" t="s">
        <v>889</v>
      </c>
      <c r="D142" s="14"/>
      <c r="E142" s="8"/>
      <c r="F142" s="8"/>
      <c r="G142" s="8"/>
      <c r="I142" s="2"/>
      <c r="J142"/>
      <c r="K142"/>
      <c r="L142"/>
      <c r="M142"/>
      <c r="N142"/>
      <c r="O142"/>
      <c r="P142"/>
      <c r="Q142"/>
      <c r="R142"/>
      <c r="S142"/>
      <c r="T142"/>
      <c r="U142"/>
      <c r="V142"/>
    </row>
    <row r="143" spans="1:22" s="9" customFormat="1" ht="18" customHeight="1" x14ac:dyDescent="0.35">
      <c r="A143" s="7">
        <v>3</v>
      </c>
      <c r="B143" s="3">
        <v>20615</v>
      </c>
      <c r="C143" s="8" t="s">
        <v>679</v>
      </c>
      <c r="D143" s="14"/>
      <c r="E143" s="8"/>
      <c r="F143" s="8"/>
      <c r="G143" s="8"/>
      <c r="I143" s="2"/>
      <c r="J143"/>
      <c r="K143"/>
      <c r="L143"/>
      <c r="M143"/>
      <c r="N143"/>
      <c r="O143"/>
      <c r="P143"/>
      <c r="Q143"/>
      <c r="R143"/>
      <c r="S143"/>
      <c r="T143"/>
      <c r="U143"/>
      <c r="V143"/>
    </row>
    <row r="144" spans="1:22" ht="18" customHeight="1" x14ac:dyDescent="0.35">
      <c r="A144" s="13">
        <v>4</v>
      </c>
      <c r="B144" s="3">
        <v>20616</v>
      </c>
      <c r="C144" s="8" t="s">
        <v>890</v>
      </c>
      <c r="D144" s="24"/>
      <c r="E144" s="27"/>
      <c r="F144" s="27"/>
      <c r="G144" s="27"/>
    </row>
    <row r="145" spans="1:22" ht="18" customHeight="1" x14ac:dyDescent="0.35">
      <c r="A145" s="13">
        <v>5</v>
      </c>
      <c r="B145" s="3">
        <v>20617</v>
      </c>
      <c r="C145" s="8" t="s">
        <v>680</v>
      </c>
      <c r="D145" s="24"/>
      <c r="E145" s="27"/>
      <c r="F145" s="27"/>
      <c r="G145" s="27"/>
    </row>
    <row r="146" spans="1:22" s="11" customFormat="1" ht="18" customHeight="1" x14ac:dyDescent="0.35">
      <c r="A146" s="13">
        <v>6</v>
      </c>
      <c r="B146" s="3">
        <v>20618</v>
      </c>
      <c r="C146" s="47" t="s">
        <v>891</v>
      </c>
      <c r="D146" s="24"/>
      <c r="E146" s="27"/>
      <c r="F146" s="27"/>
      <c r="G146" s="27"/>
      <c r="I146" s="2"/>
      <c r="J146"/>
      <c r="K146"/>
      <c r="L146"/>
      <c r="M146"/>
      <c r="N146"/>
      <c r="O146"/>
      <c r="P146"/>
      <c r="Q146"/>
      <c r="R146"/>
      <c r="S146"/>
      <c r="T146"/>
      <c r="U146"/>
      <c r="V146"/>
    </row>
    <row r="147" spans="1:22" ht="18" customHeight="1" x14ac:dyDescent="0.35">
      <c r="A147" s="7">
        <v>7</v>
      </c>
      <c r="B147" s="3">
        <v>20619</v>
      </c>
      <c r="C147" s="8" t="s">
        <v>681</v>
      </c>
      <c r="D147" s="42"/>
      <c r="E147" s="31"/>
      <c r="F147" s="31"/>
      <c r="G147" s="31"/>
    </row>
    <row r="148" spans="1:22" ht="18" customHeight="1" x14ac:dyDescent="0.35">
      <c r="A148" s="13">
        <v>8</v>
      </c>
      <c r="B148" s="3">
        <v>20620</v>
      </c>
      <c r="C148" s="8" t="s">
        <v>682</v>
      </c>
      <c r="D148" s="24"/>
      <c r="E148" s="27"/>
      <c r="F148" s="27"/>
      <c r="G148" s="27"/>
    </row>
    <row r="149" spans="1:22" ht="18" customHeight="1" x14ac:dyDescent="0.35">
      <c r="A149" s="13">
        <v>9</v>
      </c>
      <c r="B149" s="3">
        <v>20621</v>
      </c>
      <c r="C149" s="47" t="s">
        <v>892</v>
      </c>
      <c r="D149" s="24"/>
      <c r="E149" s="27"/>
      <c r="F149" s="27"/>
      <c r="G149" s="27"/>
    </row>
    <row r="150" spans="1:22" ht="18" customHeight="1" x14ac:dyDescent="0.35">
      <c r="A150" s="13">
        <v>10</v>
      </c>
      <c r="B150" s="3">
        <v>20622</v>
      </c>
      <c r="C150" s="47" t="s">
        <v>893</v>
      </c>
      <c r="D150" s="24"/>
      <c r="E150" s="27"/>
      <c r="F150" s="27"/>
      <c r="G150" s="27"/>
    </row>
    <row r="151" spans="1:22" s="9" customFormat="1" ht="18" customHeight="1" x14ac:dyDescent="0.35">
      <c r="A151" s="13">
        <v>11</v>
      </c>
      <c r="B151" s="3">
        <v>20623</v>
      </c>
      <c r="C151" s="8" t="s">
        <v>683</v>
      </c>
      <c r="D151" s="24"/>
      <c r="E151" s="27"/>
      <c r="F151" s="27"/>
      <c r="G151" s="27"/>
      <c r="I151" s="2"/>
      <c r="J151"/>
      <c r="K151"/>
      <c r="L151"/>
      <c r="M151"/>
      <c r="N151"/>
      <c r="O151"/>
      <c r="P151"/>
      <c r="Q151"/>
      <c r="R151"/>
      <c r="S151"/>
      <c r="T151"/>
      <c r="U151"/>
      <c r="V151"/>
    </row>
    <row r="152" spans="1:22" ht="18" customHeight="1" x14ac:dyDescent="0.35">
      <c r="A152" s="13">
        <v>12</v>
      </c>
      <c r="B152" s="3">
        <v>20624</v>
      </c>
      <c r="C152" s="47" t="s">
        <v>684</v>
      </c>
      <c r="D152" s="14"/>
      <c r="E152" s="8"/>
      <c r="F152" s="8"/>
      <c r="G152" s="8"/>
    </row>
    <row r="153" spans="1:22" ht="18" customHeight="1" x14ac:dyDescent="0.35">
      <c r="A153" s="13">
        <v>13</v>
      </c>
      <c r="B153" s="3">
        <v>20625</v>
      </c>
      <c r="C153" s="8" t="s">
        <v>685</v>
      </c>
      <c r="D153" s="24"/>
      <c r="E153" s="27"/>
      <c r="F153" s="27"/>
      <c r="G153" s="27"/>
    </row>
    <row r="154" spans="1:22" ht="18" customHeight="1" x14ac:dyDescent="0.35">
      <c r="A154" s="13">
        <v>14</v>
      </c>
      <c r="B154" s="3">
        <v>20626</v>
      </c>
      <c r="C154" s="8" t="s">
        <v>686</v>
      </c>
      <c r="D154" s="24"/>
      <c r="E154" s="27"/>
      <c r="F154" s="27"/>
      <c r="G154" s="27"/>
    </row>
    <row r="155" spans="1:22" ht="18" customHeight="1" x14ac:dyDescent="0.35">
      <c r="A155" s="13">
        <v>15</v>
      </c>
      <c r="B155" s="3">
        <v>20627</v>
      </c>
      <c r="C155" s="8" t="s">
        <v>693</v>
      </c>
      <c r="D155" s="24"/>
      <c r="E155" s="27"/>
      <c r="F155" s="27"/>
      <c r="G155" s="27"/>
    </row>
    <row r="156" spans="1:22" ht="18" customHeight="1" x14ac:dyDescent="0.35">
      <c r="A156" s="13">
        <v>16</v>
      </c>
      <c r="B156" s="3">
        <v>20628</v>
      </c>
      <c r="C156" s="8" t="s">
        <v>687</v>
      </c>
      <c r="D156" s="24"/>
      <c r="E156" s="27"/>
      <c r="F156" s="27"/>
      <c r="G156" s="27"/>
    </row>
    <row r="157" spans="1:22" ht="18" customHeight="1" x14ac:dyDescent="0.35">
      <c r="A157" s="13">
        <v>17</v>
      </c>
      <c r="B157" s="3">
        <v>20629</v>
      </c>
      <c r="C157" s="47" t="s">
        <v>688</v>
      </c>
      <c r="D157" s="24"/>
      <c r="E157" s="27"/>
      <c r="F157" s="27"/>
      <c r="G157" s="27"/>
    </row>
    <row r="158" spans="1:22" ht="18" customHeight="1" x14ac:dyDescent="0.35">
      <c r="A158" s="13">
        <v>18</v>
      </c>
      <c r="B158" s="3">
        <v>20630</v>
      </c>
      <c r="C158" s="47" t="s">
        <v>894</v>
      </c>
      <c r="D158" s="24"/>
      <c r="E158" s="27"/>
      <c r="F158" s="27"/>
      <c r="G158" s="27"/>
    </row>
    <row r="159" spans="1:22" ht="18" customHeight="1" x14ac:dyDescent="0.35">
      <c r="A159" s="13">
        <v>19</v>
      </c>
      <c r="B159" s="3">
        <v>20631</v>
      </c>
      <c r="C159" s="47" t="s">
        <v>895</v>
      </c>
      <c r="D159" s="24"/>
      <c r="E159" s="27"/>
      <c r="F159" s="27"/>
      <c r="G159" s="27"/>
    </row>
    <row r="160" spans="1:22" ht="18" customHeight="1" x14ac:dyDescent="0.35">
      <c r="A160" s="13">
        <v>20</v>
      </c>
      <c r="B160" s="3">
        <v>20632</v>
      </c>
      <c r="C160" s="47" t="s">
        <v>896</v>
      </c>
      <c r="D160" s="24"/>
      <c r="E160" s="27"/>
      <c r="F160" s="27"/>
      <c r="G160" s="27"/>
    </row>
    <row r="161" spans="1:22" ht="18" customHeight="1" x14ac:dyDescent="0.35">
      <c r="A161" s="13">
        <v>21</v>
      </c>
      <c r="B161" s="3">
        <v>20633</v>
      </c>
      <c r="C161" s="47" t="s">
        <v>897</v>
      </c>
      <c r="D161" s="24"/>
      <c r="E161" s="27"/>
      <c r="F161" s="27"/>
      <c r="G161" s="27"/>
    </row>
    <row r="162" spans="1:22" ht="18" customHeight="1" x14ac:dyDescent="0.35">
      <c r="A162" s="13">
        <v>22</v>
      </c>
      <c r="B162" s="3">
        <v>20634</v>
      </c>
      <c r="C162" s="8" t="s">
        <v>898</v>
      </c>
      <c r="D162" s="24"/>
      <c r="E162" s="27"/>
      <c r="F162" s="27"/>
      <c r="G162" s="27"/>
    </row>
    <row r="163" spans="1:22" ht="18" customHeight="1" x14ac:dyDescent="0.35">
      <c r="A163" s="13">
        <v>23</v>
      </c>
      <c r="B163" s="3">
        <v>20635</v>
      </c>
      <c r="C163" s="47" t="s">
        <v>899</v>
      </c>
      <c r="D163" s="24"/>
      <c r="E163" s="27"/>
      <c r="F163" s="27"/>
      <c r="G163" s="27"/>
    </row>
    <row r="164" spans="1:22" ht="18" customHeight="1" x14ac:dyDescent="0.35">
      <c r="A164" s="13">
        <v>24</v>
      </c>
      <c r="B164" s="3">
        <v>20636</v>
      </c>
      <c r="C164" s="8" t="s">
        <v>689</v>
      </c>
      <c r="D164" s="24"/>
      <c r="E164" s="27"/>
      <c r="F164" s="27"/>
      <c r="G164" s="27"/>
    </row>
    <row r="165" spans="1:22" ht="18" customHeight="1" x14ac:dyDescent="0.35">
      <c r="A165" s="13">
        <v>25</v>
      </c>
      <c r="B165" s="3">
        <v>20637</v>
      </c>
      <c r="C165" s="8" t="s">
        <v>690</v>
      </c>
      <c r="D165" s="24"/>
      <c r="E165" s="27"/>
      <c r="F165" s="27"/>
      <c r="G165" s="27"/>
    </row>
    <row r="166" spans="1:22" ht="18" customHeight="1" x14ac:dyDescent="0.35">
      <c r="A166" s="13">
        <v>26</v>
      </c>
      <c r="B166" s="3">
        <v>20638</v>
      </c>
      <c r="C166" s="47" t="s">
        <v>900</v>
      </c>
      <c r="D166" s="24"/>
      <c r="E166" s="27"/>
      <c r="F166" s="27"/>
      <c r="G166" s="27"/>
    </row>
    <row r="167" spans="1:22" ht="18" customHeight="1" x14ac:dyDescent="0.35">
      <c r="A167" s="13">
        <v>27</v>
      </c>
      <c r="B167" s="3">
        <v>20639</v>
      </c>
      <c r="C167" s="8" t="s">
        <v>691</v>
      </c>
      <c r="D167" s="132"/>
      <c r="E167" s="27"/>
      <c r="F167" s="27"/>
      <c r="G167" s="27"/>
    </row>
    <row r="168" spans="1:22" ht="18" customHeight="1" x14ac:dyDescent="0.35">
      <c r="A168" s="13">
        <v>28</v>
      </c>
      <c r="B168" s="3">
        <v>20640</v>
      </c>
      <c r="C168" s="47" t="s">
        <v>901</v>
      </c>
      <c r="D168" s="132"/>
      <c r="E168" s="27"/>
      <c r="F168" s="27"/>
      <c r="G168" s="27"/>
    </row>
    <row r="169" spans="1:22" ht="18" customHeight="1" x14ac:dyDescent="0.35">
      <c r="A169" s="13">
        <v>29</v>
      </c>
      <c r="B169" s="3">
        <v>20642</v>
      </c>
      <c r="C169" s="8" t="s">
        <v>902</v>
      </c>
      <c r="D169" s="29"/>
      <c r="E169" s="8"/>
      <c r="F169" s="8"/>
      <c r="G169" s="37"/>
    </row>
    <row r="170" spans="1:22" ht="18" customHeight="1" x14ac:dyDescent="0.35">
      <c r="A170" s="13">
        <v>30</v>
      </c>
      <c r="B170" s="3">
        <v>20643</v>
      </c>
      <c r="C170" s="47" t="s">
        <v>903</v>
      </c>
      <c r="D170" s="40"/>
      <c r="E170" s="31"/>
      <c r="F170" s="31"/>
      <c r="G170" s="32"/>
    </row>
    <row r="171" spans="1:22" s="9" customFormat="1" ht="18" customHeight="1" x14ac:dyDescent="0.35">
      <c r="A171" s="13">
        <v>31</v>
      </c>
      <c r="B171" s="3">
        <v>20644</v>
      </c>
      <c r="C171" s="8" t="s">
        <v>904</v>
      </c>
      <c r="D171" s="40"/>
      <c r="E171" s="31"/>
      <c r="F171" s="31"/>
      <c r="G171" s="32"/>
      <c r="I171" s="2"/>
      <c r="J171"/>
      <c r="K171"/>
      <c r="L171"/>
      <c r="M171"/>
      <c r="N171"/>
      <c r="O171"/>
      <c r="P171"/>
      <c r="Q171"/>
      <c r="R171"/>
      <c r="S171"/>
      <c r="T171"/>
      <c r="U171"/>
      <c r="V171"/>
    </row>
    <row r="172" spans="1:22" ht="18" customHeight="1" x14ac:dyDescent="0.35">
      <c r="A172" s="13">
        <v>32</v>
      </c>
      <c r="B172" s="3">
        <v>20645</v>
      </c>
      <c r="C172" s="47" t="s">
        <v>905</v>
      </c>
      <c r="D172" s="40"/>
      <c r="E172" s="31"/>
      <c r="F172" s="31"/>
      <c r="G172" s="32"/>
    </row>
    <row r="173" spans="1:22" ht="18" customHeight="1" x14ac:dyDescent="0.35">
      <c r="A173" s="13">
        <v>33</v>
      </c>
      <c r="B173" s="3">
        <v>20646</v>
      </c>
      <c r="C173" s="8" t="s">
        <v>694</v>
      </c>
      <c r="D173" s="29"/>
      <c r="E173" s="8"/>
      <c r="F173" s="8"/>
      <c r="G173" s="37"/>
    </row>
    <row r="174" spans="1:22" ht="18" customHeight="1" x14ac:dyDescent="0.35">
      <c r="A174" s="13">
        <v>34</v>
      </c>
      <c r="B174" s="3">
        <v>20647</v>
      </c>
      <c r="C174" s="27" t="s">
        <v>906</v>
      </c>
      <c r="D174" s="14"/>
      <c r="E174" s="8"/>
      <c r="F174" s="8"/>
      <c r="G174" s="8"/>
    </row>
    <row r="175" spans="1:22" ht="18" customHeight="1" x14ac:dyDescent="0.35">
      <c r="A175" s="13">
        <v>35</v>
      </c>
      <c r="B175" s="39">
        <v>20892</v>
      </c>
      <c r="C175" s="1" t="s">
        <v>1562</v>
      </c>
      <c r="D175" s="29"/>
      <c r="E175" s="8"/>
      <c r="F175" s="8"/>
      <c r="G175" s="8"/>
    </row>
    <row r="176" spans="1:22" ht="18" customHeight="1" x14ac:dyDescent="0.35">
      <c r="A176" s="201"/>
      <c r="B176" s="198"/>
      <c r="C176" s="198"/>
      <c r="D176" s="207"/>
      <c r="E176" s="194"/>
      <c r="F176" s="194"/>
      <c r="G176" s="194"/>
    </row>
    <row r="177" spans="1:22" ht="18" customHeight="1" x14ac:dyDescent="0.35">
      <c r="A177" s="16"/>
      <c r="D177" s="129"/>
    </row>
    <row r="178" spans="1:22" ht="18" customHeight="1" x14ac:dyDescent="0.35">
      <c r="A178" s="16"/>
      <c r="D178" s="129"/>
    </row>
    <row r="179" spans="1:22" ht="18" customHeight="1" x14ac:dyDescent="0.35">
      <c r="A179" s="16"/>
      <c r="D179" s="129"/>
    </row>
    <row r="180" spans="1:22" ht="18" customHeight="1" x14ac:dyDescent="0.35">
      <c r="A180" s="16"/>
      <c r="D180" s="129"/>
    </row>
    <row r="181" spans="1:22" ht="18" customHeight="1" x14ac:dyDescent="0.35">
      <c r="B181" s="218" t="s">
        <v>0</v>
      </c>
      <c r="C181" s="218"/>
      <c r="D181" s="218"/>
      <c r="E181" s="218"/>
      <c r="F181" s="218"/>
      <c r="G181" s="218"/>
    </row>
    <row r="182" spans="1:22" ht="18" customHeight="1" x14ac:dyDescent="0.35">
      <c r="B182" s="218" t="str">
        <f>CONCATENATE("รายชื่อนักเรียน  ",'สรุปจำนวน-นร.'!$B$2," ชั้นมัธยมศึกษาปีที่ 1/5")</f>
        <v>รายชื่อนักเรียน  ภาคเรียนที่ 2 ปีการศึกษา 2568 ชั้นมัธยมศึกษาปีที่ 1/5</v>
      </c>
      <c r="C182" s="218"/>
      <c r="D182" s="218"/>
      <c r="E182" s="218"/>
      <c r="F182" s="218"/>
      <c r="G182" s="218"/>
    </row>
    <row r="183" spans="1:22" ht="18" customHeight="1" x14ac:dyDescent="0.35">
      <c r="B183" s="218" t="str">
        <f>"ครูที่ปรึกษา : "&amp;ครูที่ปรึกษา!$D$10</f>
        <v xml:space="preserve">ครูที่ปรึกษา : 1. นางสาวกิตติยา  วงษาสิงห์ 2. นางสาวไขนภา  คงพิบูลย์  </v>
      </c>
      <c r="C183" s="218"/>
      <c r="D183" s="218"/>
      <c r="E183" s="218"/>
      <c r="F183" s="218"/>
      <c r="G183" s="218"/>
    </row>
    <row r="184" spans="1:22" ht="18" customHeight="1" x14ac:dyDescent="0.35">
      <c r="A184" s="35"/>
      <c r="B184" s="219" t="str" cm="1">
        <f t="array" ref="B184">"ชาย  " &amp; SUM(COUNTIF(C186:C225,{"นาย","เด็กชาย"}&amp;"*")) &amp; "  คน     หญิง  " &amp; SUM(COUNTIF(C186:C225,{"นางสาว","เด็กหญิง"}&amp;"*")) &amp; "  คน     รวม  " &amp; COUNTA(C186:C220) &amp; "  คน"</f>
        <v>ชาย  21  คน     หญิง  14  คน     รวม  35  คน</v>
      </c>
      <c r="C184" s="219"/>
      <c r="D184" s="219"/>
      <c r="E184" s="219"/>
      <c r="F184" s="219"/>
      <c r="G184" s="219"/>
    </row>
    <row r="185" spans="1:22" s="11" customFormat="1" ht="18" customHeight="1" x14ac:dyDescent="0.35">
      <c r="A185" s="13" t="s">
        <v>1</v>
      </c>
      <c r="B185" s="13" t="s">
        <v>2</v>
      </c>
      <c r="C185" s="13" t="s">
        <v>3</v>
      </c>
      <c r="D185" s="24"/>
      <c r="E185" s="27"/>
      <c r="F185" s="27"/>
      <c r="G185" s="27"/>
      <c r="I185" s="2"/>
      <c r="J185"/>
      <c r="K185"/>
      <c r="L185"/>
      <c r="M185"/>
      <c r="N185"/>
      <c r="O185"/>
      <c r="P185"/>
      <c r="Q185"/>
      <c r="R185"/>
      <c r="S185"/>
      <c r="T185"/>
      <c r="U185"/>
      <c r="V185"/>
    </row>
    <row r="186" spans="1:22" s="11" customFormat="1" ht="18" customHeight="1" x14ac:dyDescent="0.35">
      <c r="A186" s="13">
        <v>1</v>
      </c>
      <c r="B186" s="42">
        <v>20254</v>
      </c>
      <c r="C186" s="31" t="s">
        <v>1564</v>
      </c>
      <c r="D186" s="42"/>
      <c r="E186" s="31"/>
      <c r="F186" s="31"/>
      <c r="G186" s="31"/>
      <c r="I186" s="2"/>
      <c r="J186"/>
      <c r="K186"/>
      <c r="L186"/>
      <c r="M186"/>
      <c r="N186"/>
      <c r="O186"/>
      <c r="P186"/>
      <c r="Q186"/>
      <c r="R186"/>
      <c r="S186"/>
      <c r="T186"/>
      <c r="U186"/>
      <c r="V186"/>
    </row>
    <row r="187" spans="1:22" s="11" customFormat="1" ht="18" customHeight="1" x14ac:dyDescent="0.35">
      <c r="A187" s="13">
        <v>2</v>
      </c>
      <c r="B187" s="14">
        <v>20648</v>
      </c>
      <c r="C187" s="47" t="s">
        <v>907</v>
      </c>
      <c r="D187" s="42"/>
      <c r="E187" s="31"/>
      <c r="F187" s="31"/>
      <c r="G187" s="31"/>
      <c r="I187" s="2"/>
      <c r="J187"/>
      <c r="K187"/>
      <c r="L187"/>
      <c r="M187"/>
      <c r="N187"/>
      <c r="O187"/>
      <c r="P187"/>
      <c r="Q187"/>
      <c r="R187"/>
      <c r="S187"/>
      <c r="T187"/>
      <c r="U187"/>
      <c r="V187"/>
    </row>
    <row r="188" spans="1:22" s="11" customFormat="1" ht="18" customHeight="1" x14ac:dyDescent="0.35">
      <c r="A188" s="13">
        <v>3</v>
      </c>
      <c r="B188" s="3">
        <v>20649</v>
      </c>
      <c r="C188" s="47" t="s">
        <v>908</v>
      </c>
      <c r="D188" s="42"/>
      <c r="E188" s="31"/>
      <c r="F188" s="31"/>
      <c r="G188" s="31"/>
      <c r="I188" s="2"/>
      <c r="J188"/>
      <c r="K188"/>
      <c r="L188"/>
      <c r="M188"/>
      <c r="N188"/>
      <c r="O188"/>
      <c r="P188"/>
      <c r="Q188"/>
      <c r="R188"/>
      <c r="S188"/>
      <c r="T188"/>
      <c r="U188"/>
      <c r="V188"/>
    </row>
    <row r="189" spans="1:22" s="11" customFormat="1" ht="18" customHeight="1" x14ac:dyDescent="0.35">
      <c r="A189" s="13">
        <v>4</v>
      </c>
      <c r="B189" s="14">
        <v>20650</v>
      </c>
      <c r="C189" s="8" t="s">
        <v>1579</v>
      </c>
      <c r="D189" s="42"/>
      <c r="E189" s="31"/>
      <c r="F189" s="31"/>
      <c r="G189" s="31"/>
      <c r="I189" s="2"/>
      <c r="J189"/>
      <c r="K189"/>
      <c r="L189"/>
      <c r="M189"/>
      <c r="N189"/>
      <c r="O189"/>
      <c r="P189"/>
      <c r="Q189"/>
      <c r="R189"/>
      <c r="S189"/>
      <c r="T189"/>
      <c r="U189"/>
      <c r="V189"/>
    </row>
    <row r="190" spans="1:22" s="11" customFormat="1" ht="18" customHeight="1" x14ac:dyDescent="0.35">
      <c r="A190" s="13">
        <v>5</v>
      </c>
      <c r="B190" s="3">
        <v>20651</v>
      </c>
      <c r="C190" s="47" t="s">
        <v>909</v>
      </c>
      <c r="D190" s="42"/>
      <c r="E190" s="31"/>
      <c r="F190" s="31"/>
      <c r="G190" s="31"/>
      <c r="I190" s="2"/>
      <c r="J190"/>
      <c r="K190"/>
      <c r="L190"/>
      <c r="M190"/>
      <c r="N190"/>
      <c r="O190"/>
      <c r="P190"/>
      <c r="Q190"/>
      <c r="R190"/>
      <c r="S190"/>
      <c r="T190"/>
      <c r="U190"/>
      <c r="V190"/>
    </row>
    <row r="191" spans="1:22" ht="18" customHeight="1" x14ac:dyDescent="0.35">
      <c r="A191" s="13">
        <v>6</v>
      </c>
      <c r="B191" s="35">
        <v>20652</v>
      </c>
      <c r="C191" s="8" t="s">
        <v>1580</v>
      </c>
      <c r="D191" s="42"/>
      <c r="E191" s="31"/>
      <c r="F191" s="31"/>
      <c r="G191" s="31"/>
    </row>
    <row r="192" spans="1:22" ht="18" customHeight="1" x14ac:dyDescent="0.35">
      <c r="A192" s="13">
        <v>7</v>
      </c>
      <c r="B192" s="3">
        <v>20653</v>
      </c>
      <c r="C192" s="47" t="s">
        <v>910</v>
      </c>
      <c r="D192" s="24"/>
      <c r="E192" s="27"/>
      <c r="F192" s="27"/>
      <c r="G192" s="27"/>
    </row>
    <row r="193" spans="1:7" ht="18" customHeight="1" x14ac:dyDescent="0.35">
      <c r="A193" s="13">
        <v>8</v>
      </c>
      <c r="B193" s="35">
        <v>20654</v>
      </c>
      <c r="C193" s="47" t="s">
        <v>911</v>
      </c>
      <c r="D193" s="24"/>
      <c r="E193" s="27"/>
      <c r="F193" s="27"/>
      <c r="G193" s="27"/>
    </row>
    <row r="194" spans="1:7" ht="18" customHeight="1" x14ac:dyDescent="0.35">
      <c r="A194" s="13">
        <v>9</v>
      </c>
      <c r="B194" s="3">
        <v>20655</v>
      </c>
      <c r="C194" s="47" t="s">
        <v>912</v>
      </c>
      <c r="D194" s="24"/>
      <c r="E194" s="27"/>
      <c r="F194" s="27"/>
      <c r="G194" s="27"/>
    </row>
    <row r="195" spans="1:7" ht="18" customHeight="1" x14ac:dyDescent="0.35">
      <c r="A195" s="13">
        <v>10</v>
      </c>
      <c r="B195" s="35">
        <v>20656</v>
      </c>
      <c r="C195" s="8" t="s">
        <v>702</v>
      </c>
      <c r="D195" s="24"/>
      <c r="E195" s="27"/>
      <c r="F195" s="27"/>
      <c r="G195" s="27"/>
    </row>
    <row r="196" spans="1:7" ht="18" customHeight="1" x14ac:dyDescent="0.35">
      <c r="A196" s="13">
        <v>11</v>
      </c>
      <c r="B196" s="3">
        <v>20657</v>
      </c>
      <c r="C196" s="8" t="s">
        <v>1581</v>
      </c>
      <c r="D196" s="24"/>
      <c r="E196" s="27"/>
      <c r="F196" s="27"/>
      <c r="G196" s="27"/>
    </row>
    <row r="197" spans="1:7" ht="18" customHeight="1" x14ac:dyDescent="0.35">
      <c r="A197" s="13">
        <v>12</v>
      </c>
      <c r="B197" s="35">
        <v>20658</v>
      </c>
      <c r="C197" s="8" t="s">
        <v>703</v>
      </c>
      <c r="D197" s="24"/>
      <c r="E197" s="27"/>
      <c r="F197" s="27"/>
      <c r="G197" s="27"/>
    </row>
    <row r="198" spans="1:7" ht="18" customHeight="1" x14ac:dyDescent="0.35">
      <c r="A198" s="13">
        <v>13</v>
      </c>
      <c r="B198" s="3">
        <v>20659</v>
      </c>
      <c r="C198" s="8" t="s">
        <v>913</v>
      </c>
      <c r="D198" s="24"/>
      <c r="E198" s="27"/>
      <c r="F198" s="27"/>
      <c r="G198" s="27"/>
    </row>
    <row r="199" spans="1:7" ht="18" customHeight="1" x14ac:dyDescent="0.35">
      <c r="A199" s="13">
        <v>14</v>
      </c>
      <c r="B199" s="35">
        <v>20660</v>
      </c>
      <c r="C199" s="8" t="s">
        <v>914</v>
      </c>
      <c r="D199" s="24"/>
      <c r="E199" s="27"/>
      <c r="F199" s="27"/>
      <c r="G199" s="27"/>
    </row>
    <row r="200" spans="1:7" ht="18" customHeight="1" x14ac:dyDescent="0.35">
      <c r="A200" s="13">
        <v>15</v>
      </c>
      <c r="B200" s="3">
        <v>20661</v>
      </c>
      <c r="C200" s="8" t="s">
        <v>915</v>
      </c>
      <c r="D200" s="24"/>
      <c r="E200" s="27"/>
      <c r="F200" s="27"/>
      <c r="G200" s="27"/>
    </row>
    <row r="201" spans="1:7" ht="18" customHeight="1" x14ac:dyDescent="0.35">
      <c r="A201" s="13">
        <v>16</v>
      </c>
      <c r="B201" s="35">
        <v>20662</v>
      </c>
      <c r="C201" s="8" t="s">
        <v>916</v>
      </c>
      <c r="D201" s="24"/>
      <c r="E201" s="27"/>
      <c r="F201" s="27"/>
      <c r="G201" s="27"/>
    </row>
    <row r="202" spans="1:7" ht="18" customHeight="1" x14ac:dyDescent="0.35">
      <c r="A202" s="13">
        <v>17</v>
      </c>
      <c r="B202" s="3">
        <v>20663</v>
      </c>
      <c r="C202" s="8" t="s">
        <v>704</v>
      </c>
      <c r="D202" s="24"/>
      <c r="E202" s="27"/>
      <c r="F202" s="27"/>
      <c r="G202" s="27"/>
    </row>
    <row r="203" spans="1:7" ht="18" customHeight="1" x14ac:dyDescent="0.35">
      <c r="A203" s="13">
        <v>18</v>
      </c>
      <c r="B203" s="35">
        <v>20664</v>
      </c>
      <c r="C203" s="8" t="s">
        <v>695</v>
      </c>
      <c r="D203" s="24"/>
      <c r="E203" s="27"/>
      <c r="F203" s="27"/>
      <c r="G203" s="27"/>
    </row>
    <row r="204" spans="1:7" ht="18" customHeight="1" x14ac:dyDescent="0.35">
      <c r="A204" s="13">
        <v>19</v>
      </c>
      <c r="B204" s="35">
        <v>20666</v>
      </c>
      <c r="C204" s="8" t="s">
        <v>705</v>
      </c>
      <c r="D204" s="24"/>
      <c r="E204" s="27"/>
      <c r="F204" s="27"/>
      <c r="G204" s="27"/>
    </row>
    <row r="205" spans="1:7" ht="18" customHeight="1" x14ac:dyDescent="0.35">
      <c r="A205" s="13">
        <v>20</v>
      </c>
      <c r="B205" s="3">
        <v>20667</v>
      </c>
      <c r="C205" s="8" t="s">
        <v>696</v>
      </c>
      <c r="D205" s="24"/>
      <c r="E205" s="27"/>
      <c r="F205" s="27"/>
      <c r="G205" s="27"/>
    </row>
    <row r="206" spans="1:7" ht="18" customHeight="1" x14ac:dyDescent="0.35">
      <c r="A206" s="13">
        <v>21</v>
      </c>
      <c r="B206" s="35">
        <v>20668</v>
      </c>
      <c r="C206" s="8" t="s">
        <v>697</v>
      </c>
      <c r="D206" s="24"/>
      <c r="E206" s="27"/>
      <c r="F206" s="27"/>
      <c r="G206" s="27"/>
    </row>
    <row r="207" spans="1:7" ht="18" customHeight="1" x14ac:dyDescent="0.35">
      <c r="A207" s="13">
        <v>22</v>
      </c>
      <c r="B207" s="3">
        <v>20669</v>
      </c>
      <c r="C207" s="47" t="s">
        <v>917</v>
      </c>
      <c r="D207" s="24"/>
      <c r="E207" s="27"/>
      <c r="F207" s="27"/>
      <c r="G207" s="27"/>
    </row>
    <row r="208" spans="1:7" ht="18" customHeight="1" x14ac:dyDescent="0.35">
      <c r="A208" s="13">
        <v>23</v>
      </c>
      <c r="B208" s="35">
        <v>20670</v>
      </c>
      <c r="C208" s="8" t="s">
        <v>698</v>
      </c>
      <c r="D208" s="24"/>
      <c r="E208" s="27"/>
      <c r="F208" s="27"/>
      <c r="G208" s="27"/>
    </row>
    <row r="209" spans="1:22" s="11" customFormat="1" ht="18" customHeight="1" x14ac:dyDescent="0.35">
      <c r="A209" s="13">
        <v>24</v>
      </c>
      <c r="B209" s="3">
        <v>20671</v>
      </c>
      <c r="C209" s="47" t="s">
        <v>918</v>
      </c>
      <c r="D209" s="42"/>
      <c r="E209" s="31"/>
      <c r="F209" s="31"/>
      <c r="G209" s="31"/>
      <c r="I209" s="2"/>
      <c r="J209"/>
      <c r="K209"/>
      <c r="L209"/>
      <c r="M209"/>
      <c r="N209"/>
      <c r="O209"/>
      <c r="P209"/>
      <c r="Q209"/>
      <c r="R209"/>
      <c r="S209"/>
      <c r="T209"/>
      <c r="U209"/>
      <c r="V209"/>
    </row>
    <row r="210" spans="1:22" ht="18" customHeight="1" x14ac:dyDescent="0.35">
      <c r="A210" s="13">
        <v>25</v>
      </c>
      <c r="B210" s="35">
        <v>20672</v>
      </c>
      <c r="C210" s="47" t="s">
        <v>919</v>
      </c>
      <c r="D210" s="24"/>
      <c r="E210" s="27"/>
      <c r="F210" s="27"/>
      <c r="G210" s="27"/>
    </row>
    <row r="211" spans="1:22" ht="18" customHeight="1" x14ac:dyDescent="0.35">
      <c r="A211" s="13">
        <v>26</v>
      </c>
      <c r="B211" s="3">
        <v>20673</v>
      </c>
      <c r="C211" s="47" t="s">
        <v>920</v>
      </c>
      <c r="D211" s="24"/>
      <c r="E211" s="27"/>
      <c r="F211" s="27"/>
      <c r="G211" s="27"/>
    </row>
    <row r="212" spans="1:22" ht="18" customHeight="1" x14ac:dyDescent="0.35">
      <c r="A212" s="13">
        <v>27</v>
      </c>
      <c r="B212" s="35">
        <v>20674</v>
      </c>
      <c r="C212" s="8" t="s">
        <v>921</v>
      </c>
      <c r="D212" s="24"/>
      <c r="E212" s="27"/>
      <c r="F212" s="27"/>
      <c r="G212" s="27"/>
    </row>
    <row r="213" spans="1:22" ht="18" customHeight="1" x14ac:dyDescent="0.35">
      <c r="A213" s="13">
        <v>28</v>
      </c>
      <c r="B213" s="3">
        <v>20675</v>
      </c>
      <c r="C213" s="47" t="s">
        <v>922</v>
      </c>
      <c r="D213" s="24"/>
      <c r="E213" s="27"/>
      <c r="F213" s="27"/>
      <c r="G213" s="27"/>
    </row>
    <row r="214" spans="1:22" ht="18" customHeight="1" x14ac:dyDescent="0.35">
      <c r="A214" s="13">
        <v>29</v>
      </c>
      <c r="B214" s="35">
        <v>20676</v>
      </c>
      <c r="C214" s="8" t="s">
        <v>699</v>
      </c>
      <c r="D214" s="14"/>
      <c r="E214" s="8"/>
      <c r="F214" s="8"/>
      <c r="G214" s="8"/>
    </row>
    <row r="215" spans="1:22" ht="18" customHeight="1" x14ac:dyDescent="0.35">
      <c r="A215" s="13">
        <v>30</v>
      </c>
      <c r="B215" s="3">
        <v>20677</v>
      </c>
      <c r="C215" s="8" t="s">
        <v>700</v>
      </c>
      <c r="D215" s="14"/>
      <c r="E215" s="8"/>
      <c r="F215" s="8"/>
      <c r="G215" s="8"/>
    </row>
    <row r="216" spans="1:22" ht="18" customHeight="1" x14ac:dyDescent="0.35">
      <c r="A216" s="13">
        <v>31</v>
      </c>
      <c r="B216" s="35">
        <v>20678</v>
      </c>
      <c r="C216" s="8" t="s">
        <v>923</v>
      </c>
      <c r="D216" s="29"/>
      <c r="E216" s="8"/>
      <c r="F216" s="8"/>
      <c r="G216" s="8"/>
    </row>
    <row r="217" spans="1:22" ht="18" customHeight="1" x14ac:dyDescent="0.35">
      <c r="A217" s="13">
        <v>32</v>
      </c>
      <c r="B217" s="3">
        <v>20679</v>
      </c>
      <c r="C217" s="8" t="s">
        <v>706</v>
      </c>
      <c r="D217" s="29"/>
      <c r="E217" s="8"/>
      <c r="F217" s="8"/>
      <c r="G217" s="8"/>
    </row>
    <row r="218" spans="1:22" ht="18" customHeight="1" x14ac:dyDescent="0.35">
      <c r="A218" s="13">
        <v>33</v>
      </c>
      <c r="B218" s="3">
        <v>20681</v>
      </c>
      <c r="C218" s="47" t="s">
        <v>924</v>
      </c>
      <c r="D218" s="29"/>
      <c r="E218" s="8"/>
      <c r="F218" s="8"/>
      <c r="G218" s="8"/>
    </row>
    <row r="219" spans="1:22" ht="18" customHeight="1" x14ac:dyDescent="0.35">
      <c r="A219" s="13">
        <v>34</v>
      </c>
      <c r="B219" s="14">
        <v>20682</v>
      </c>
      <c r="C219" s="8" t="s">
        <v>701</v>
      </c>
      <c r="D219" s="40"/>
      <c r="E219" s="31"/>
      <c r="F219" s="31"/>
      <c r="G219" s="32"/>
    </row>
    <row r="220" spans="1:22" s="22" customFormat="1" ht="18" customHeight="1" x14ac:dyDescent="0.35">
      <c r="A220" s="13">
        <v>35</v>
      </c>
      <c r="B220" s="24">
        <v>20885</v>
      </c>
      <c r="C220" s="27" t="s">
        <v>1599</v>
      </c>
      <c r="D220" s="133"/>
      <c r="E220" s="45"/>
      <c r="F220" s="45"/>
      <c r="G220" s="45"/>
      <c r="I220" s="2"/>
      <c r="J220"/>
      <c r="K220"/>
      <c r="L220"/>
      <c r="M220"/>
      <c r="N220"/>
      <c r="O220"/>
      <c r="P220"/>
      <c r="Q220"/>
      <c r="R220"/>
      <c r="S220"/>
      <c r="T220"/>
      <c r="U220"/>
      <c r="V220"/>
    </row>
    <row r="221" spans="1:22" s="22" customFormat="1" ht="18" customHeight="1" x14ac:dyDescent="0.35">
      <c r="A221" s="201"/>
      <c r="B221" s="214"/>
      <c r="C221" s="214"/>
      <c r="D221" s="207"/>
      <c r="E221" s="194"/>
      <c r="F221" s="194"/>
      <c r="G221" s="194"/>
      <c r="I221" s="2"/>
      <c r="J221"/>
      <c r="K221"/>
      <c r="L221"/>
      <c r="M221"/>
      <c r="N221"/>
      <c r="O221"/>
      <c r="P221"/>
      <c r="Q221"/>
      <c r="R221"/>
      <c r="S221"/>
      <c r="T221"/>
      <c r="U221"/>
      <c r="V221"/>
    </row>
    <row r="222" spans="1:22" s="22" customFormat="1" ht="18" customHeight="1" x14ac:dyDescent="0.35">
      <c r="A222" s="16"/>
      <c r="D222" s="110"/>
      <c r="E222" s="9"/>
      <c r="F222" s="9"/>
      <c r="G222" s="9"/>
      <c r="I222" s="2"/>
      <c r="J222"/>
      <c r="K222"/>
      <c r="L222"/>
      <c r="M222"/>
      <c r="N222"/>
      <c r="O222"/>
      <c r="P222"/>
      <c r="Q222"/>
      <c r="R222"/>
      <c r="S222"/>
      <c r="T222"/>
      <c r="U222"/>
      <c r="V222"/>
    </row>
    <row r="223" spans="1:22" s="22" customFormat="1" ht="18" customHeight="1" x14ac:dyDescent="0.35">
      <c r="A223" s="16"/>
      <c r="D223" s="130"/>
      <c r="E223" s="26"/>
      <c r="F223" s="26"/>
      <c r="G223" s="26"/>
      <c r="I223" s="2"/>
      <c r="J223"/>
      <c r="K223"/>
      <c r="L223"/>
      <c r="M223"/>
      <c r="N223"/>
      <c r="O223"/>
      <c r="P223"/>
      <c r="Q223"/>
      <c r="R223"/>
      <c r="S223"/>
      <c r="T223"/>
      <c r="U223"/>
      <c r="V223"/>
    </row>
    <row r="224" spans="1:22" s="22" customFormat="1" ht="18" customHeight="1" x14ac:dyDescent="0.35">
      <c r="A224" s="16"/>
      <c r="D224" s="130"/>
      <c r="E224" s="26"/>
      <c r="F224" s="26"/>
      <c r="G224" s="26"/>
      <c r="I224" s="2"/>
      <c r="J224"/>
      <c r="K224"/>
      <c r="L224"/>
      <c r="M224"/>
      <c r="N224"/>
      <c r="O224"/>
      <c r="P224"/>
      <c r="Q224"/>
      <c r="R224"/>
      <c r="S224"/>
      <c r="T224"/>
      <c r="U224"/>
      <c r="V224"/>
    </row>
    <row r="225" spans="1:22" s="22" customFormat="1" ht="18" customHeight="1" x14ac:dyDescent="0.35">
      <c r="A225" s="16"/>
      <c r="D225" s="204"/>
      <c r="I225" s="2"/>
      <c r="J225"/>
      <c r="K225"/>
      <c r="L225"/>
      <c r="M225"/>
      <c r="N225"/>
      <c r="O225"/>
      <c r="P225"/>
      <c r="Q225"/>
      <c r="R225"/>
      <c r="S225"/>
      <c r="T225"/>
      <c r="U225"/>
      <c r="V225"/>
    </row>
    <row r="226" spans="1:22" ht="18" customHeight="1" x14ac:dyDescent="0.35">
      <c r="B226" s="218" t="s">
        <v>0</v>
      </c>
      <c r="C226" s="218"/>
      <c r="D226" s="218"/>
      <c r="E226" s="218"/>
      <c r="F226" s="218"/>
      <c r="G226" s="218"/>
    </row>
    <row r="227" spans="1:22" ht="18" customHeight="1" x14ac:dyDescent="0.35">
      <c r="B227" s="218" t="str">
        <f>CONCATENATE("รายชื่อนักเรียน  ",'สรุปจำนวน-นร.'!$B$2," ชั้นมัธยมศึกษาปีที่ 1/6")</f>
        <v>รายชื่อนักเรียน  ภาคเรียนที่ 2 ปีการศึกษา 2568 ชั้นมัธยมศึกษาปีที่ 1/6</v>
      </c>
      <c r="C227" s="218"/>
      <c r="D227" s="218"/>
      <c r="E227" s="218"/>
      <c r="F227" s="218"/>
      <c r="G227" s="218"/>
    </row>
    <row r="228" spans="1:22" ht="18" customHeight="1" x14ac:dyDescent="0.35">
      <c r="B228" s="218" t="str">
        <f>"ครูที่ปรึกษา : "&amp;ครูที่ปรึกษา!$D$11</f>
        <v>ครูที่ปรึกษา : 1. นางธรินรักษ์  ภูแซมแสง 2. นายกฤษณะ  วงมนตรี</v>
      </c>
      <c r="C228" s="218"/>
      <c r="D228" s="218"/>
      <c r="E228" s="218"/>
      <c r="F228" s="218"/>
      <c r="G228" s="218"/>
    </row>
    <row r="229" spans="1:22" ht="18" customHeight="1" x14ac:dyDescent="0.35">
      <c r="A229" s="35"/>
      <c r="B229" s="219" t="str" cm="1">
        <f t="array" ref="B229">"ชาย  " &amp; SUM(COUNTIF(C231:C270,{"นาย","เด็กชาย"}&amp;"*")) &amp; "  คน     หญิง  " &amp; SUM(COUNTIF(C231:C270,{"นางสาว","เด็กหญิง"}&amp;"*")) &amp; "  คน     รวม  " &amp; COUNTA(C231:C261) &amp; "  คน"</f>
        <v>ชาย  17  คน     หญิง  14  คน     รวม  31  คน</v>
      </c>
      <c r="C229" s="219"/>
      <c r="D229" s="219"/>
      <c r="E229" s="219"/>
      <c r="F229" s="219"/>
      <c r="G229" s="219"/>
    </row>
    <row r="230" spans="1:22" s="11" customFormat="1" ht="18" customHeight="1" x14ac:dyDescent="0.35">
      <c r="A230" s="7" t="s">
        <v>1</v>
      </c>
      <c r="B230" s="7" t="s">
        <v>2</v>
      </c>
      <c r="C230" s="7" t="s">
        <v>3</v>
      </c>
      <c r="D230" s="14"/>
      <c r="E230" s="8"/>
      <c r="F230" s="8"/>
      <c r="G230" s="8"/>
      <c r="I230" s="2"/>
      <c r="J230"/>
      <c r="K230"/>
      <c r="L230"/>
      <c r="M230"/>
      <c r="N230"/>
      <c r="O230"/>
      <c r="P230"/>
      <c r="Q230"/>
      <c r="R230"/>
      <c r="S230"/>
      <c r="T230"/>
      <c r="U230"/>
      <c r="V230"/>
    </row>
    <row r="231" spans="1:22" s="11" customFormat="1" ht="18" customHeight="1" x14ac:dyDescent="0.35">
      <c r="A231" s="13">
        <v>1</v>
      </c>
      <c r="B231" s="3">
        <v>20685</v>
      </c>
      <c r="C231" s="8" t="s">
        <v>925</v>
      </c>
      <c r="D231" s="42"/>
      <c r="E231" s="31"/>
      <c r="F231" s="31"/>
      <c r="G231" s="31"/>
      <c r="I231" s="2"/>
      <c r="J231"/>
      <c r="K231"/>
      <c r="L231"/>
      <c r="M231"/>
      <c r="N231"/>
      <c r="O231"/>
      <c r="P231"/>
      <c r="Q231"/>
      <c r="R231"/>
      <c r="S231"/>
      <c r="T231"/>
      <c r="U231"/>
      <c r="V231"/>
    </row>
    <row r="232" spans="1:22" s="11" customFormat="1" ht="18" customHeight="1" x14ac:dyDescent="0.35">
      <c r="A232" s="13">
        <v>2</v>
      </c>
      <c r="B232" s="3">
        <v>20686</v>
      </c>
      <c r="C232" s="8" t="s">
        <v>926</v>
      </c>
      <c r="D232" s="42"/>
      <c r="E232" s="31"/>
      <c r="F232" s="31"/>
      <c r="G232" s="31"/>
      <c r="I232" s="2"/>
      <c r="J232"/>
      <c r="K232"/>
      <c r="L232"/>
      <c r="M232"/>
      <c r="N232"/>
      <c r="O232"/>
      <c r="P232"/>
      <c r="Q232"/>
      <c r="R232"/>
      <c r="S232"/>
      <c r="T232"/>
      <c r="U232"/>
      <c r="V232"/>
    </row>
    <row r="233" spans="1:22" ht="18" customHeight="1" x14ac:dyDescent="0.35">
      <c r="A233" s="13">
        <v>3</v>
      </c>
      <c r="B233" s="3">
        <v>20687</v>
      </c>
      <c r="C233" s="8" t="s">
        <v>927</v>
      </c>
      <c r="D233" s="103"/>
      <c r="E233" s="45"/>
      <c r="F233" s="31"/>
      <c r="G233" s="31"/>
    </row>
    <row r="234" spans="1:22" ht="18" customHeight="1" x14ac:dyDescent="0.35">
      <c r="A234" s="13">
        <v>4</v>
      </c>
      <c r="B234" s="3">
        <v>20688</v>
      </c>
      <c r="C234" s="47" t="s">
        <v>928</v>
      </c>
      <c r="D234" s="14"/>
      <c r="E234" s="8"/>
      <c r="F234" s="8"/>
      <c r="G234" s="8"/>
    </row>
    <row r="235" spans="1:22" ht="18" customHeight="1" x14ac:dyDescent="0.35">
      <c r="A235" s="7">
        <v>5</v>
      </c>
      <c r="B235" s="3">
        <v>20689</v>
      </c>
      <c r="C235" s="47" t="s">
        <v>929</v>
      </c>
      <c r="D235" s="14"/>
      <c r="E235" s="8"/>
      <c r="F235" s="8"/>
      <c r="G235" s="8"/>
    </row>
    <row r="236" spans="1:22" ht="18" customHeight="1" x14ac:dyDescent="0.35">
      <c r="A236" s="7">
        <v>6</v>
      </c>
      <c r="B236" s="3">
        <v>20690</v>
      </c>
      <c r="C236" s="47" t="s">
        <v>930</v>
      </c>
      <c r="D236" s="14"/>
      <c r="E236" s="8"/>
      <c r="F236" s="8"/>
      <c r="G236" s="8"/>
    </row>
    <row r="237" spans="1:22" ht="18" customHeight="1" x14ac:dyDescent="0.35">
      <c r="A237" s="7">
        <v>7</v>
      </c>
      <c r="B237" s="3">
        <v>20691</v>
      </c>
      <c r="C237" s="8" t="s">
        <v>713</v>
      </c>
      <c r="D237" s="14"/>
      <c r="E237" s="8"/>
      <c r="F237" s="8"/>
      <c r="G237" s="8"/>
    </row>
    <row r="238" spans="1:22" ht="18" customHeight="1" x14ac:dyDescent="0.35">
      <c r="A238" s="7">
        <v>8</v>
      </c>
      <c r="B238" s="3">
        <v>20692</v>
      </c>
      <c r="C238" s="47" t="s">
        <v>707</v>
      </c>
      <c r="D238" s="14"/>
      <c r="E238" s="8"/>
      <c r="F238" s="8"/>
      <c r="G238" s="8"/>
    </row>
    <row r="239" spans="1:22" ht="18" customHeight="1" x14ac:dyDescent="0.35">
      <c r="A239" s="7">
        <v>9</v>
      </c>
      <c r="B239" s="3">
        <v>20693</v>
      </c>
      <c r="C239" s="8" t="s">
        <v>1570</v>
      </c>
      <c r="D239" s="14"/>
      <c r="E239" s="8"/>
      <c r="F239" s="8"/>
      <c r="G239" s="8"/>
    </row>
    <row r="240" spans="1:22" ht="18" customHeight="1" x14ac:dyDescent="0.35">
      <c r="A240" s="7">
        <v>10</v>
      </c>
      <c r="B240" s="3">
        <v>20694</v>
      </c>
      <c r="C240" s="8" t="s">
        <v>714</v>
      </c>
      <c r="D240" s="14"/>
      <c r="E240" s="8"/>
      <c r="F240" s="8"/>
      <c r="G240" s="8"/>
    </row>
    <row r="241" spans="1:22" ht="18" customHeight="1" x14ac:dyDescent="0.35">
      <c r="A241" s="7">
        <v>11</v>
      </c>
      <c r="B241" s="3">
        <v>20695</v>
      </c>
      <c r="C241" s="8" t="s">
        <v>931</v>
      </c>
      <c r="D241" s="14"/>
      <c r="E241" s="8"/>
      <c r="F241" s="8"/>
      <c r="G241" s="8"/>
    </row>
    <row r="242" spans="1:22" s="9" customFormat="1" ht="18" customHeight="1" x14ac:dyDescent="0.35">
      <c r="A242" s="7">
        <v>12</v>
      </c>
      <c r="B242" s="3">
        <v>20698</v>
      </c>
      <c r="C242" s="47" t="s">
        <v>932</v>
      </c>
      <c r="D242" s="14"/>
      <c r="E242" s="8"/>
      <c r="F242" s="8"/>
      <c r="G242" s="8"/>
      <c r="I242" s="2"/>
      <c r="J242"/>
      <c r="K242"/>
      <c r="L242"/>
      <c r="M242"/>
      <c r="N242"/>
      <c r="O242"/>
      <c r="P242"/>
      <c r="Q242"/>
      <c r="R242"/>
      <c r="S242"/>
      <c r="T242"/>
      <c r="U242"/>
      <c r="V242"/>
    </row>
    <row r="243" spans="1:22" ht="18" customHeight="1" x14ac:dyDescent="0.35">
      <c r="A243" s="7">
        <v>13</v>
      </c>
      <c r="B243" s="3">
        <v>20699</v>
      </c>
      <c r="C243" s="8" t="s">
        <v>708</v>
      </c>
      <c r="D243" s="14"/>
      <c r="E243" s="8"/>
      <c r="F243" s="8"/>
      <c r="G243" s="8"/>
    </row>
    <row r="244" spans="1:22" ht="18" customHeight="1" x14ac:dyDescent="0.35">
      <c r="A244" s="7">
        <v>14</v>
      </c>
      <c r="B244" s="3">
        <v>20700</v>
      </c>
      <c r="C244" s="47" t="s">
        <v>933</v>
      </c>
      <c r="D244" s="14"/>
      <c r="E244" s="8"/>
      <c r="F244" s="8"/>
      <c r="G244" s="8"/>
    </row>
    <row r="245" spans="1:22" ht="18" customHeight="1" x14ac:dyDescent="0.35">
      <c r="A245" s="7">
        <v>15</v>
      </c>
      <c r="B245" s="3">
        <v>20703</v>
      </c>
      <c r="C245" s="8" t="s">
        <v>934</v>
      </c>
      <c r="D245" s="14"/>
      <c r="E245" s="8"/>
      <c r="F245" s="8"/>
      <c r="G245" s="8"/>
    </row>
    <row r="246" spans="1:22" ht="18" customHeight="1" x14ac:dyDescent="0.35">
      <c r="A246" s="7">
        <v>16</v>
      </c>
      <c r="B246" s="3">
        <v>20704</v>
      </c>
      <c r="C246" s="8" t="s">
        <v>715</v>
      </c>
      <c r="D246" s="14"/>
      <c r="E246" s="8"/>
      <c r="F246" s="8"/>
      <c r="G246" s="8"/>
    </row>
    <row r="247" spans="1:22" ht="18" customHeight="1" x14ac:dyDescent="0.35">
      <c r="A247" s="7">
        <v>17</v>
      </c>
      <c r="B247" s="3">
        <v>20705</v>
      </c>
      <c r="C247" s="47" t="s">
        <v>1571</v>
      </c>
      <c r="D247" s="14"/>
      <c r="E247" s="8"/>
      <c r="F247" s="8"/>
      <c r="G247" s="8"/>
    </row>
    <row r="248" spans="1:22" ht="18" customHeight="1" x14ac:dyDescent="0.35">
      <c r="A248" s="7">
        <v>18</v>
      </c>
      <c r="B248" s="3">
        <v>20706</v>
      </c>
      <c r="C248" s="8" t="s">
        <v>709</v>
      </c>
      <c r="D248" s="14"/>
      <c r="E248" s="8"/>
      <c r="F248" s="8"/>
      <c r="G248" s="8"/>
    </row>
    <row r="249" spans="1:22" ht="18" customHeight="1" x14ac:dyDescent="0.35">
      <c r="A249" s="7">
        <v>19</v>
      </c>
      <c r="B249" s="3">
        <v>20707</v>
      </c>
      <c r="C249" s="8" t="s">
        <v>710</v>
      </c>
      <c r="D249" s="14"/>
      <c r="E249" s="8"/>
      <c r="F249" s="8"/>
      <c r="G249" s="8"/>
    </row>
    <row r="250" spans="1:22" ht="18" customHeight="1" x14ac:dyDescent="0.35">
      <c r="A250" s="7">
        <v>20</v>
      </c>
      <c r="B250" s="3">
        <v>20708</v>
      </c>
      <c r="C250" s="8" t="s">
        <v>711</v>
      </c>
      <c r="D250" s="14"/>
      <c r="E250" s="8"/>
      <c r="F250" s="8"/>
      <c r="G250" s="8"/>
    </row>
    <row r="251" spans="1:22" ht="18" customHeight="1" x14ac:dyDescent="0.35">
      <c r="A251" s="7">
        <v>21</v>
      </c>
      <c r="B251" s="3">
        <v>20709</v>
      </c>
      <c r="C251" s="8" t="s">
        <v>716</v>
      </c>
      <c r="D251" s="14"/>
      <c r="E251" s="8"/>
      <c r="F251" s="8"/>
      <c r="G251" s="8"/>
    </row>
    <row r="252" spans="1:22" ht="18" customHeight="1" x14ac:dyDescent="0.35">
      <c r="A252" s="7">
        <v>22</v>
      </c>
      <c r="B252" s="3">
        <v>20710</v>
      </c>
      <c r="C252" s="8" t="s">
        <v>935</v>
      </c>
      <c r="D252" s="14"/>
      <c r="E252" s="8"/>
      <c r="F252" s="8"/>
      <c r="G252" s="8"/>
    </row>
    <row r="253" spans="1:22" ht="18" customHeight="1" x14ac:dyDescent="0.35">
      <c r="A253" s="7">
        <v>23</v>
      </c>
      <c r="B253" s="3">
        <v>20713</v>
      </c>
      <c r="C253" s="8" t="s">
        <v>936</v>
      </c>
      <c r="D253" s="14"/>
      <c r="E253" s="8"/>
      <c r="F253" s="8"/>
      <c r="G253" s="8"/>
    </row>
    <row r="254" spans="1:22" ht="18" customHeight="1" x14ac:dyDescent="0.35">
      <c r="A254" s="7">
        <v>24</v>
      </c>
      <c r="B254" s="3">
        <v>20714</v>
      </c>
      <c r="C254" s="8" t="s">
        <v>712</v>
      </c>
      <c r="D254" s="14"/>
      <c r="E254" s="8"/>
      <c r="F254" s="8"/>
      <c r="G254" s="8"/>
    </row>
    <row r="255" spans="1:22" ht="18" customHeight="1" x14ac:dyDescent="0.35">
      <c r="A255" s="7">
        <v>25</v>
      </c>
      <c r="B255" s="3">
        <v>20715</v>
      </c>
      <c r="C255" s="47" t="s">
        <v>937</v>
      </c>
      <c r="D255" s="14"/>
      <c r="E255" s="8"/>
      <c r="F255" s="8"/>
      <c r="G255" s="8"/>
    </row>
    <row r="256" spans="1:22" ht="18" customHeight="1" x14ac:dyDescent="0.35">
      <c r="A256" s="7">
        <v>26</v>
      </c>
      <c r="B256" s="3">
        <v>20716</v>
      </c>
      <c r="C256" s="47" t="s">
        <v>938</v>
      </c>
      <c r="D256" s="14"/>
      <c r="E256" s="8"/>
      <c r="F256" s="8"/>
      <c r="G256" s="8"/>
    </row>
    <row r="257" spans="1:7" ht="18" customHeight="1" x14ac:dyDescent="0.35">
      <c r="A257" s="7">
        <v>27</v>
      </c>
      <c r="B257" s="3">
        <v>20717</v>
      </c>
      <c r="C257" s="8" t="s">
        <v>939</v>
      </c>
      <c r="D257" s="14"/>
      <c r="E257" s="8"/>
      <c r="F257" s="8"/>
      <c r="G257" s="8"/>
    </row>
    <row r="258" spans="1:7" ht="18" customHeight="1" x14ac:dyDescent="0.35">
      <c r="A258" s="7">
        <v>28</v>
      </c>
      <c r="B258" s="3">
        <v>20718</v>
      </c>
      <c r="C258" s="1" t="s">
        <v>718</v>
      </c>
      <c r="D258" s="14"/>
      <c r="E258" s="8"/>
      <c r="F258" s="8"/>
      <c r="G258" s="8"/>
    </row>
    <row r="259" spans="1:7" ht="18" customHeight="1" x14ac:dyDescent="0.35">
      <c r="A259" s="7">
        <v>29</v>
      </c>
      <c r="B259" s="3">
        <v>20719</v>
      </c>
      <c r="C259" s="8" t="s">
        <v>717</v>
      </c>
      <c r="D259" s="14"/>
      <c r="E259" s="8"/>
      <c r="F259" s="8"/>
      <c r="G259" s="8"/>
    </row>
    <row r="260" spans="1:7" ht="18" customHeight="1" x14ac:dyDescent="0.35">
      <c r="A260" s="7">
        <v>30</v>
      </c>
      <c r="B260" s="14">
        <v>20889</v>
      </c>
      <c r="C260" s="4" t="s">
        <v>1559</v>
      </c>
      <c r="D260" s="14"/>
      <c r="E260" s="8"/>
      <c r="F260" s="8"/>
      <c r="G260" s="8"/>
    </row>
    <row r="261" spans="1:7" ht="18" customHeight="1" x14ac:dyDescent="0.35">
      <c r="A261" s="7">
        <v>31</v>
      </c>
      <c r="B261" s="14">
        <v>20906</v>
      </c>
      <c r="C261" s="4" t="s">
        <v>1597</v>
      </c>
      <c r="D261" s="14"/>
      <c r="E261" s="8"/>
      <c r="F261" s="8"/>
      <c r="G261" s="8"/>
    </row>
    <row r="262" spans="1:7" ht="18" customHeight="1" x14ac:dyDescent="0.35">
      <c r="A262" s="193"/>
      <c r="B262" s="198"/>
      <c r="C262" s="198"/>
      <c r="D262" s="195"/>
      <c r="E262" s="194"/>
      <c r="F262" s="194"/>
      <c r="G262" s="194"/>
    </row>
    <row r="263" spans="1:7" ht="18" customHeight="1" x14ac:dyDescent="0.35">
      <c r="A263" s="10"/>
      <c r="D263" s="35"/>
      <c r="E263" s="9"/>
      <c r="F263" s="9"/>
      <c r="G263" s="9"/>
    </row>
    <row r="264" spans="1:7" ht="18" customHeight="1" x14ac:dyDescent="0.35">
      <c r="A264" s="10"/>
      <c r="D264" s="96"/>
      <c r="E264" s="11"/>
      <c r="F264" s="11"/>
      <c r="G264" s="17"/>
    </row>
    <row r="265" spans="1:7" ht="18" customHeight="1" x14ac:dyDescent="0.35">
      <c r="A265" s="10"/>
    </row>
    <row r="266" spans="1:7" ht="18" customHeight="1" x14ac:dyDescent="0.35">
      <c r="A266" s="10"/>
    </row>
    <row r="267" spans="1:7" ht="18" customHeight="1" x14ac:dyDescent="0.35">
      <c r="A267" s="10"/>
    </row>
    <row r="268" spans="1:7" ht="18" customHeight="1" x14ac:dyDescent="0.35">
      <c r="A268" s="10"/>
    </row>
    <row r="269" spans="1:7" ht="18" customHeight="1" x14ac:dyDescent="0.35">
      <c r="A269" s="10"/>
    </row>
    <row r="270" spans="1:7" ht="18" customHeight="1" x14ac:dyDescent="0.35">
      <c r="A270" s="10"/>
    </row>
    <row r="271" spans="1:7" ht="18" customHeight="1" x14ac:dyDescent="0.35">
      <c r="B271" s="218" t="s">
        <v>0</v>
      </c>
      <c r="C271" s="218"/>
      <c r="D271" s="218"/>
      <c r="E271" s="218"/>
      <c r="F271" s="218"/>
      <c r="G271" s="218"/>
    </row>
    <row r="272" spans="1:7" ht="18" customHeight="1" x14ac:dyDescent="0.35">
      <c r="B272" s="218" t="str">
        <f>CONCATENATE("รายชื่อนักเรียน  ",'สรุปจำนวน-นร.'!$B$2," ชั้นมัธยมศึกษาปีที่ 1/7")</f>
        <v>รายชื่อนักเรียน  ภาคเรียนที่ 2 ปีการศึกษา 2568 ชั้นมัธยมศึกษาปีที่ 1/7</v>
      </c>
      <c r="C272" s="218"/>
      <c r="D272" s="218"/>
      <c r="E272" s="218"/>
      <c r="F272" s="218"/>
      <c r="G272" s="218"/>
    </row>
    <row r="273" spans="1:22" ht="18" customHeight="1" x14ac:dyDescent="0.35">
      <c r="B273" s="218" t="str">
        <f>"ครูที่ปรึกษา : "&amp;ครูที่ปรึกษา!$D$12</f>
        <v xml:space="preserve">ครูที่ปรึกษา : 1. นางสาวอรทัย  ธารแผ้ว  2. นายทรงวุฒิ คำสงค์  </v>
      </c>
      <c r="C273" s="218"/>
      <c r="D273" s="218"/>
      <c r="E273" s="218"/>
      <c r="F273" s="218"/>
      <c r="G273" s="218"/>
    </row>
    <row r="274" spans="1:22" ht="18" customHeight="1" x14ac:dyDescent="0.35">
      <c r="A274" s="35"/>
      <c r="B274" s="219" t="str" cm="1">
        <f t="array" ref="B274">"ชาย  " &amp; SUM(COUNTIF(C276:C315,{"นาย","เด็กชาย"}&amp;"*")) &amp; "  คน     หญิง  " &amp; SUM(COUNTIF(C276:C315,{"นางสาว","เด็กหญิง"}&amp;"*")) &amp; "  คน     รวม  " &amp; COUNTA(C276:C309) &amp; "  คน"</f>
        <v>ชาย  19  คน     หญิง  15  คน     รวม  34  คน</v>
      </c>
      <c r="C274" s="219"/>
      <c r="D274" s="219"/>
      <c r="E274" s="219"/>
      <c r="F274" s="219"/>
      <c r="G274" s="219"/>
    </row>
    <row r="275" spans="1:22" s="11" customFormat="1" ht="18" customHeight="1" x14ac:dyDescent="0.35">
      <c r="A275" s="7" t="s">
        <v>1</v>
      </c>
      <c r="B275" s="7" t="s">
        <v>2</v>
      </c>
      <c r="C275" s="7" t="s">
        <v>3</v>
      </c>
      <c r="D275" s="14"/>
      <c r="E275" s="8"/>
      <c r="F275" s="8"/>
      <c r="G275" s="8"/>
      <c r="I275" s="2"/>
      <c r="J275"/>
      <c r="K275"/>
      <c r="L275"/>
      <c r="M275"/>
      <c r="N275"/>
      <c r="O275"/>
      <c r="P275"/>
      <c r="Q275"/>
      <c r="R275"/>
      <c r="S275"/>
      <c r="T275"/>
      <c r="U275"/>
      <c r="V275"/>
    </row>
    <row r="276" spans="1:22" s="11" customFormat="1" ht="18" customHeight="1" x14ac:dyDescent="0.35">
      <c r="A276" s="13">
        <v>1</v>
      </c>
      <c r="B276" s="89">
        <v>20297</v>
      </c>
      <c r="C276" s="141" t="s">
        <v>467</v>
      </c>
      <c r="D276" s="42"/>
      <c r="E276" s="31"/>
      <c r="F276" s="31"/>
      <c r="G276" s="31"/>
      <c r="I276" s="2"/>
      <c r="J276"/>
      <c r="K276"/>
      <c r="L276"/>
      <c r="M276"/>
      <c r="N276"/>
      <c r="O276"/>
      <c r="P276"/>
      <c r="Q276"/>
      <c r="R276"/>
      <c r="S276"/>
      <c r="T276"/>
      <c r="U276"/>
      <c r="V276"/>
    </row>
    <row r="277" spans="1:22" s="11" customFormat="1" ht="18" customHeight="1" x14ac:dyDescent="0.35">
      <c r="A277" s="13">
        <v>2</v>
      </c>
      <c r="B277" s="3">
        <v>20720</v>
      </c>
      <c r="C277" s="47" t="s">
        <v>940</v>
      </c>
      <c r="D277" s="42"/>
      <c r="E277" s="31"/>
      <c r="F277" s="31"/>
      <c r="G277" s="31"/>
      <c r="I277" s="2"/>
      <c r="J277"/>
      <c r="K277"/>
      <c r="L277"/>
      <c r="M277"/>
      <c r="N277"/>
      <c r="O277"/>
      <c r="P277"/>
      <c r="Q277"/>
      <c r="R277"/>
      <c r="S277"/>
      <c r="T277"/>
      <c r="U277"/>
      <c r="V277"/>
    </row>
    <row r="278" spans="1:22" s="11" customFormat="1" ht="18" customHeight="1" x14ac:dyDescent="0.35">
      <c r="A278" s="13">
        <v>3</v>
      </c>
      <c r="B278" s="3">
        <v>20721</v>
      </c>
      <c r="C278" s="8" t="s">
        <v>941</v>
      </c>
      <c r="D278" s="42"/>
      <c r="E278" s="31"/>
      <c r="F278" s="31"/>
      <c r="G278" s="31"/>
      <c r="I278" s="2"/>
      <c r="J278"/>
      <c r="K278"/>
      <c r="L278"/>
      <c r="M278"/>
      <c r="N278"/>
      <c r="O278"/>
      <c r="P278"/>
      <c r="Q278"/>
      <c r="R278"/>
      <c r="S278"/>
      <c r="T278"/>
      <c r="U278"/>
      <c r="V278"/>
    </row>
    <row r="279" spans="1:22" s="11" customFormat="1" ht="18" customHeight="1" x14ac:dyDescent="0.35">
      <c r="A279" s="13">
        <v>4</v>
      </c>
      <c r="B279" s="3">
        <v>20723</v>
      </c>
      <c r="C279" s="47" t="s">
        <v>942</v>
      </c>
      <c r="D279" s="42"/>
      <c r="E279" s="31"/>
      <c r="F279" s="31"/>
      <c r="G279" s="31"/>
      <c r="I279" s="2"/>
      <c r="J279"/>
      <c r="K279"/>
      <c r="L279"/>
      <c r="M279"/>
      <c r="N279"/>
      <c r="O279"/>
      <c r="P279"/>
      <c r="Q279"/>
      <c r="R279"/>
      <c r="S279"/>
      <c r="T279"/>
      <c r="U279"/>
      <c r="V279"/>
    </row>
    <row r="280" spans="1:22" s="11" customFormat="1" ht="18" customHeight="1" x14ac:dyDescent="0.35">
      <c r="A280" s="13">
        <v>5</v>
      </c>
      <c r="B280" s="3">
        <v>20724</v>
      </c>
      <c r="C280" s="8" t="s">
        <v>725</v>
      </c>
      <c r="D280" s="42"/>
      <c r="E280" s="31"/>
      <c r="F280" s="31"/>
      <c r="G280" s="31"/>
      <c r="I280" s="2"/>
      <c r="J280"/>
      <c r="K280"/>
      <c r="L280"/>
      <c r="M280"/>
      <c r="N280"/>
      <c r="O280"/>
      <c r="P280"/>
      <c r="Q280"/>
      <c r="R280"/>
      <c r="S280"/>
      <c r="T280"/>
      <c r="U280"/>
      <c r="V280"/>
    </row>
    <row r="281" spans="1:22" ht="18" customHeight="1" x14ac:dyDescent="0.35">
      <c r="A281" s="13">
        <v>6</v>
      </c>
      <c r="B281" s="3">
        <v>20725</v>
      </c>
      <c r="C281" s="8" t="s">
        <v>943</v>
      </c>
      <c r="D281" s="39"/>
      <c r="E281" s="31"/>
      <c r="F281" s="31"/>
      <c r="G281" s="31"/>
    </row>
    <row r="282" spans="1:22" ht="18" customHeight="1" x14ac:dyDescent="0.35">
      <c r="A282" s="7">
        <v>7</v>
      </c>
      <c r="B282" s="3">
        <v>20726</v>
      </c>
      <c r="C282" s="8" t="s">
        <v>719</v>
      </c>
      <c r="D282" s="14"/>
      <c r="E282" s="8"/>
      <c r="F282" s="8"/>
      <c r="G282" s="8"/>
    </row>
    <row r="283" spans="1:22" ht="18" customHeight="1" x14ac:dyDescent="0.35">
      <c r="A283" s="7">
        <v>8</v>
      </c>
      <c r="B283" s="3">
        <v>20727</v>
      </c>
      <c r="C283" s="8" t="s">
        <v>726</v>
      </c>
      <c r="D283" s="14"/>
      <c r="E283" s="8"/>
      <c r="F283" s="8"/>
      <c r="G283" s="8"/>
    </row>
    <row r="284" spans="1:22" ht="18" customHeight="1" x14ac:dyDescent="0.35">
      <c r="A284" s="7">
        <v>9</v>
      </c>
      <c r="B284" s="3">
        <v>20728</v>
      </c>
      <c r="C284" s="8" t="s">
        <v>944</v>
      </c>
      <c r="D284" s="14"/>
      <c r="E284" s="8"/>
      <c r="F284" s="8"/>
      <c r="G284" s="8"/>
    </row>
    <row r="285" spans="1:22" ht="18" customHeight="1" x14ac:dyDescent="0.35">
      <c r="A285" s="7">
        <v>10</v>
      </c>
      <c r="B285" s="3">
        <v>20729</v>
      </c>
      <c r="C285" s="8" t="s">
        <v>720</v>
      </c>
      <c r="D285" s="14"/>
      <c r="E285" s="8"/>
      <c r="F285" s="8"/>
      <c r="G285" s="8"/>
    </row>
    <row r="286" spans="1:22" ht="18" customHeight="1" x14ac:dyDescent="0.35">
      <c r="A286" s="7">
        <v>11</v>
      </c>
      <c r="B286" s="3">
        <v>20730</v>
      </c>
      <c r="C286" s="47" t="s">
        <v>945</v>
      </c>
      <c r="D286" s="14"/>
      <c r="E286" s="8"/>
      <c r="F286" s="8"/>
      <c r="G286" s="8"/>
    </row>
    <row r="287" spans="1:22" ht="18" customHeight="1" x14ac:dyDescent="0.35">
      <c r="A287" s="7">
        <v>12</v>
      </c>
      <c r="B287" s="3">
        <v>20731</v>
      </c>
      <c r="C287" s="8" t="s">
        <v>727</v>
      </c>
      <c r="D287" s="14"/>
      <c r="E287" s="8"/>
      <c r="F287" s="8"/>
      <c r="G287" s="8"/>
    </row>
    <row r="288" spans="1:22" s="11" customFormat="1" ht="18" customHeight="1" x14ac:dyDescent="0.35">
      <c r="A288" s="7">
        <v>13</v>
      </c>
      <c r="B288" s="3">
        <v>20732</v>
      </c>
      <c r="C288" s="47" t="s">
        <v>721</v>
      </c>
      <c r="D288" s="14"/>
      <c r="E288" s="8"/>
      <c r="F288" s="8"/>
      <c r="G288" s="8"/>
      <c r="I288" s="2"/>
      <c r="J288"/>
      <c r="K288"/>
      <c r="L288"/>
      <c r="M288"/>
      <c r="N288"/>
      <c r="O288"/>
      <c r="P288"/>
      <c r="Q288"/>
      <c r="R288"/>
      <c r="S288"/>
      <c r="T288"/>
      <c r="U288"/>
      <c r="V288"/>
    </row>
    <row r="289" spans="1:7" ht="18" customHeight="1" x14ac:dyDescent="0.35">
      <c r="A289" s="7">
        <v>14</v>
      </c>
      <c r="B289" s="3">
        <v>20733</v>
      </c>
      <c r="C289" s="8" t="s">
        <v>946</v>
      </c>
      <c r="D289" s="14"/>
      <c r="E289" s="8"/>
      <c r="F289" s="8"/>
      <c r="G289" s="8"/>
    </row>
    <row r="290" spans="1:7" ht="18" customHeight="1" x14ac:dyDescent="0.35">
      <c r="A290" s="7">
        <v>15</v>
      </c>
      <c r="B290" s="3">
        <v>20734</v>
      </c>
      <c r="C290" s="8" t="s">
        <v>728</v>
      </c>
      <c r="D290" s="14"/>
      <c r="E290" s="8"/>
      <c r="F290" s="8"/>
      <c r="G290" s="8"/>
    </row>
    <row r="291" spans="1:7" ht="18" customHeight="1" x14ac:dyDescent="0.35">
      <c r="A291" s="7">
        <v>16</v>
      </c>
      <c r="B291" s="3">
        <v>20736</v>
      </c>
      <c r="C291" s="47" t="s">
        <v>947</v>
      </c>
      <c r="D291" s="14"/>
      <c r="E291" s="8"/>
      <c r="F291" s="8"/>
      <c r="G291" s="8"/>
    </row>
    <row r="292" spans="1:7" ht="18" customHeight="1" x14ac:dyDescent="0.35">
      <c r="A292" s="7">
        <v>17</v>
      </c>
      <c r="B292" s="3">
        <v>20737</v>
      </c>
      <c r="C292" s="8" t="s">
        <v>948</v>
      </c>
      <c r="D292" s="14"/>
      <c r="E292" s="8"/>
      <c r="F292" s="8"/>
      <c r="G292" s="8"/>
    </row>
    <row r="293" spans="1:7" ht="18" customHeight="1" x14ac:dyDescent="0.35">
      <c r="A293" s="7">
        <v>18</v>
      </c>
      <c r="B293" s="3">
        <v>20738</v>
      </c>
      <c r="C293" s="8" t="s">
        <v>949</v>
      </c>
      <c r="D293" s="14"/>
      <c r="E293" s="8"/>
      <c r="F293" s="8"/>
      <c r="G293" s="8"/>
    </row>
    <row r="294" spans="1:7" ht="18" customHeight="1" x14ac:dyDescent="0.35">
      <c r="A294" s="7">
        <v>19</v>
      </c>
      <c r="B294" s="3">
        <v>20739</v>
      </c>
      <c r="C294" s="47" t="s">
        <v>950</v>
      </c>
      <c r="D294" s="14"/>
      <c r="E294" s="8"/>
      <c r="F294" s="8"/>
      <c r="G294" s="8"/>
    </row>
    <row r="295" spans="1:7" ht="18" customHeight="1" x14ac:dyDescent="0.35">
      <c r="A295" s="7">
        <v>20</v>
      </c>
      <c r="B295" s="3">
        <v>20740</v>
      </c>
      <c r="C295" s="8" t="s">
        <v>729</v>
      </c>
      <c r="D295" s="14"/>
      <c r="E295" s="8"/>
      <c r="F295" s="8"/>
      <c r="G295" s="8"/>
    </row>
    <row r="296" spans="1:7" ht="18" customHeight="1" x14ac:dyDescent="0.35">
      <c r="A296" s="7">
        <v>21</v>
      </c>
      <c r="B296" s="3">
        <v>20741</v>
      </c>
      <c r="C296" s="8" t="s">
        <v>951</v>
      </c>
      <c r="D296" s="14"/>
      <c r="E296" s="8"/>
      <c r="F296" s="8"/>
      <c r="G296" s="8"/>
    </row>
    <row r="297" spans="1:7" ht="18" customHeight="1" x14ac:dyDescent="0.35">
      <c r="A297" s="7">
        <v>22</v>
      </c>
      <c r="B297" s="3">
        <v>20742</v>
      </c>
      <c r="C297" s="8" t="s">
        <v>722</v>
      </c>
      <c r="D297" s="14"/>
      <c r="E297" s="8"/>
      <c r="F297" s="8"/>
      <c r="G297" s="8"/>
    </row>
    <row r="298" spans="1:7" ht="18" customHeight="1" x14ac:dyDescent="0.35">
      <c r="A298" s="7">
        <v>23</v>
      </c>
      <c r="B298" s="3">
        <v>20743</v>
      </c>
      <c r="C298" s="8" t="s">
        <v>952</v>
      </c>
      <c r="D298" s="14"/>
      <c r="E298" s="8"/>
      <c r="F298" s="8"/>
      <c r="G298" s="8"/>
    </row>
    <row r="299" spans="1:7" ht="18" customHeight="1" x14ac:dyDescent="0.35">
      <c r="A299" s="7">
        <v>24</v>
      </c>
      <c r="B299" s="3">
        <v>20744</v>
      </c>
      <c r="C299" s="47" t="s">
        <v>953</v>
      </c>
      <c r="D299" s="14"/>
      <c r="E299" s="8"/>
      <c r="F299" s="8"/>
      <c r="G299" s="8"/>
    </row>
    <row r="300" spans="1:7" ht="18" customHeight="1" x14ac:dyDescent="0.35">
      <c r="A300" s="7">
        <v>25</v>
      </c>
      <c r="B300" s="3">
        <v>20745</v>
      </c>
      <c r="C300" s="8" t="s">
        <v>723</v>
      </c>
      <c r="D300" s="14"/>
      <c r="E300" s="8"/>
      <c r="F300" s="8"/>
      <c r="G300" s="8"/>
    </row>
    <row r="301" spans="1:7" ht="18" customHeight="1" x14ac:dyDescent="0.35">
      <c r="A301" s="7">
        <v>26</v>
      </c>
      <c r="B301" s="3">
        <v>20746</v>
      </c>
      <c r="C301" s="47" t="s">
        <v>954</v>
      </c>
      <c r="D301" s="14"/>
      <c r="E301" s="8"/>
      <c r="F301" s="8"/>
      <c r="G301" s="8"/>
    </row>
    <row r="302" spans="1:7" ht="18" customHeight="1" x14ac:dyDescent="0.35">
      <c r="A302" s="7">
        <v>27</v>
      </c>
      <c r="B302" s="3">
        <v>20747</v>
      </c>
      <c r="C302" s="8" t="s">
        <v>955</v>
      </c>
      <c r="D302" s="14"/>
      <c r="E302" s="8"/>
      <c r="F302" s="8"/>
      <c r="G302" s="8"/>
    </row>
    <row r="303" spans="1:7" ht="18" customHeight="1" x14ac:dyDescent="0.35">
      <c r="A303" s="7">
        <v>28</v>
      </c>
      <c r="B303" s="3">
        <v>20748</v>
      </c>
      <c r="C303" s="47" t="s">
        <v>956</v>
      </c>
      <c r="D303" s="14"/>
      <c r="E303" s="8"/>
      <c r="F303" s="8"/>
      <c r="G303" s="37"/>
    </row>
    <row r="304" spans="1:7" ht="18" customHeight="1" x14ac:dyDescent="0.35">
      <c r="A304" s="7">
        <v>29</v>
      </c>
      <c r="B304" s="3">
        <v>20749</v>
      </c>
      <c r="C304" s="8" t="s">
        <v>957</v>
      </c>
      <c r="D304" s="14"/>
      <c r="E304" s="8"/>
      <c r="F304" s="8"/>
      <c r="G304" s="37"/>
    </row>
    <row r="305" spans="1:22" ht="18" customHeight="1" x14ac:dyDescent="0.35">
      <c r="A305" s="7">
        <v>30</v>
      </c>
      <c r="B305" s="3">
        <v>20750</v>
      </c>
      <c r="C305" s="47" t="s">
        <v>958</v>
      </c>
      <c r="D305" s="14"/>
      <c r="E305" s="8"/>
      <c r="F305" s="8"/>
      <c r="G305" s="8"/>
    </row>
    <row r="306" spans="1:22" ht="18" customHeight="1" x14ac:dyDescent="0.35">
      <c r="A306" s="7">
        <v>31</v>
      </c>
      <c r="B306" s="3">
        <v>20752</v>
      </c>
      <c r="C306" s="8" t="s">
        <v>730</v>
      </c>
      <c r="D306" s="14"/>
      <c r="E306" s="8"/>
      <c r="F306" s="8"/>
      <c r="G306" s="8"/>
    </row>
    <row r="307" spans="1:22" ht="18" customHeight="1" x14ac:dyDescent="0.35">
      <c r="A307" s="7">
        <v>32</v>
      </c>
      <c r="B307" s="3">
        <v>20753</v>
      </c>
      <c r="C307" s="8" t="s">
        <v>724</v>
      </c>
      <c r="D307" s="14"/>
      <c r="E307" s="8"/>
      <c r="F307" s="8"/>
      <c r="G307" s="8"/>
    </row>
    <row r="308" spans="1:22" ht="18" customHeight="1" x14ac:dyDescent="0.35">
      <c r="A308" s="7">
        <v>33</v>
      </c>
      <c r="B308" s="14">
        <v>20890</v>
      </c>
      <c r="C308" s="8" t="s">
        <v>1560</v>
      </c>
      <c r="D308" s="14"/>
      <c r="E308" s="8"/>
      <c r="F308" s="8"/>
      <c r="G308" s="8"/>
    </row>
    <row r="309" spans="1:22" s="9" customFormat="1" ht="18" customHeight="1" x14ac:dyDescent="0.35">
      <c r="A309" s="7">
        <v>34</v>
      </c>
      <c r="B309" s="39">
        <v>20896</v>
      </c>
      <c r="C309" s="1" t="s">
        <v>1572</v>
      </c>
      <c r="D309" s="29"/>
      <c r="E309" s="8"/>
      <c r="F309" s="8"/>
      <c r="G309" s="37"/>
      <c r="I309" s="2"/>
      <c r="J309"/>
      <c r="K309"/>
      <c r="L309"/>
      <c r="M309"/>
      <c r="N309"/>
      <c r="O309"/>
      <c r="P309"/>
      <c r="Q309"/>
      <c r="R309"/>
      <c r="S309"/>
      <c r="T309"/>
      <c r="U309"/>
      <c r="V309"/>
    </row>
    <row r="310" spans="1:22" ht="18" customHeight="1" x14ac:dyDescent="0.35">
      <c r="A310" s="193"/>
      <c r="B310" s="198"/>
      <c r="C310" s="198"/>
      <c r="D310" s="199"/>
      <c r="E310" s="198"/>
      <c r="F310" s="198"/>
      <c r="G310" s="198"/>
    </row>
    <row r="311" spans="1:22" ht="18" customHeight="1" x14ac:dyDescent="0.35">
      <c r="A311" s="10"/>
      <c r="D311" s="129"/>
    </row>
    <row r="312" spans="1:22" ht="18" customHeight="1" x14ac:dyDescent="0.35">
      <c r="A312" s="10"/>
      <c r="D312" s="110"/>
      <c r="E312" s="9"/>
      <c r="F312" s="9"/>
      <c r="G312" s="9"/>
    </row>
    <row r="313" spans="1:22" ht="18" customHeight="1" x14ac:dyDescent="0.35">
      <c r="A313" s="10"/>
      <c r="D313" s="110"/>
      <c r="E313" s="9"/>
      <c r="F313" s="9"/>
      <c r="G313" s="9"/>
    </row>
    <row r="314" spans="1:22" ht="18" customHeight="1" x14ac:dyDescent="0.35">
      <c r="A314" s="10"/>
      <c r="D314" s="110"/>
      <c r="E314" s="9"/>
      <c r="F314" s="9"/>
      <c r="G314" s="9"/>
    </row>
    <row r="315" spans="1:22" ht="18" customHeight="1" x14ac:dyDescent="0.35">
      <c r="A315" s="10"/>
      <c r="D315" s="129"/>
    </row>
    <row r="316" spans="1:22" ht="18" customHeight="1" x14ac:dyDescent="0.35">
      <c r="B316" s="218" t="s">
        <v>0</v>
      </c>
      <c r="C316" s="218"/>
      <c r="D316" s="218"/>
      <c r="E316" s="218"/>
      <c r="F316" s="218"/>
      <c r="G316" s="218"/>
    </row>
    <row r="317" spans="1:22" ht="18" customHeight="1" x14ac:dyDescent="0.35">
      <c r="B317" s="218" t="str">
        <f>CONCATENATE("รายชื่อนักเรียน  ",'สรุปจำนวน-นร.'!$B$2," ชั้นมัธยมศึกษาปีที่ 1/8")</f>
        <v>รายชื่อนักเรียน  ภาคเรียนที่ 2 ปีการศึกษา 2568 ชั้นมัธยมศึกษาปีที่ 1/8</v>
      </c>
      <c r="C317" s="218"/>
      <c r="D317" s="218"/>
      <c r="E317" s="218"/>
      <c r="F317" s="218"/>
      <c r="G317" s="218"/>
    </row>
    <row r="318" spans="1:22" ht="18" customHeight="1" x14ac:dyDescent="0.35">
      <c r="B318" s="218" t="str">
        <f>"ครูที่ปรึกษา : "&amp;ครูที่ปรึกษา!$D$13</f>
        <v>ครูที่ปรึกษา : 1. นางสุภาภรณ์  มณีศิลป์ 2. นางปาริชาติ  ศิลาทะเล</v>
      </c>
      <c r="C318" s="218"/>
      <c r="D318" s="218"/>
      <c r="E318" s="218"/>
      <c r="F318" s="218"/>
      <c r="G318" s="218"/>
    </row>
    <row r="319" spans="1:22" ht="18" customHeight="1" x14ac:dyDescent="0.35">
      <c r="A319" s="35"/>
      <c r="B319" s="219" t="str">
        <f>"ชาย  " &amp; SUM(COUNTIF(C321:C360,{"นาย","เด็กชาย"}&amp;"*")) &amp; "  คน     หญิง  " &amp; SUM(COUNTIF(C321:C360,{"นางสาว","เด็กหญิง"}&amp;"*")) &amp; "  คน     รวม  " &amp; COUNTA(C321:C360) &amp; "  คน"</f>
        <v>ชาย  16  คน     หญิง  15  คน     รวม  31  คน</v>
      </c>
      <c r="C319" s="219"/>
      <c r="D319" s="219"/>
      <c r="E319" s="219"/>
      <c r="F319" s="219"/>
      <c r="G319" s="219"/>
    </row>
    <row r="320" spans="1:22" s="11" customFormat="1" ht="18" customHeight="1" x14ac:dyDescent="0.35">
      <c r="A320" s="3" t="s">
        <v>1</v>
      </c>
      <c r="B320" s="3" t="s">
        <v>2</v>
      </c>
      <c r="C320" s="3" t="s">
        <v>3</v>
      </c>
      <c r="D320" s="39"/>
      <c r="E320" s="1"/>
      <c r="F320" s="1"/>
      <c r="G320" s="1"/>
      <c r="I320" s="2"/>
      <c r="J320"/>
      <c r="K320"/>
      <c r="L320"/>
      <c r="M320"/>
      <c r="N320"/>
      <c r="O320"/>
      <c r="P320"/>
      <c r="Q320"/>
      <c r="R320"/>
      <c r="S320"/>
      <c r="T320"/>
      <c r="U320"/>
      <c r="V320"/>
    </row>
    <row r="321" spans="1:22" s="11" customFormat="1" ht="18" customHeight="1" x14ac:dyDescent="0.35">
      <c r="A321" s="13">
        <v>1</v>
      </c>
      <c r="B321" s="117">
        <v>20231</v>
      </c>
      <c r="C321" s="141" t="s">
        <v>434</v>
      </c>
      <c r="D321" s="42"/>
      <c r="E321" s="31"/>
      <c r="F321" s="31"/>
      <c r="G321" s="31"/>
      <c r="I321" s="2"/>
      <c r="J321"/>
      <c r="K321"/>
      <c r="L321"/>
      <c r="M321"/>
      <c r="N321"/>
      <c r="O321"/>
      <c r="P321"/>
      <c r="Q321"/>
      <c r="R321"/>
      <c r="S321"/>
      <c r="T321"/>
      <c r="U321"/>
      <c r="V321"/>
    </row>
    <row r="322" spans="1:22" s="11" customFormat="1" ht="18" customHeight="1" x14ac:dyDescent="0.35">
      <c r="A322" s="13">
        <v>2</v>
      </c>
      <c r="B322" s="3">
        <v>20754</v>
      </c>
      <c r="C322" s="8" t="s">
        <v>735</v>
      </c>
      <c r="D322" s="42"/>
      <c r="E322" s="31"/>
      <c r="F322" s="31"/>
      <c r="G322" s="31"/>
      <c r="I322" s="2"/>
      <c r="J322"/>
      <c r="K322"/>
      <c r="L322"/>
      <c r="M322"/>
      <c r="N322"/>
      <c r="O322"/>
      <c r="P322"/>
      <c r="Q322"/>
      <c r="R322"/>
      <c r="S322"/>
      <c r="T322"/>
      <c r="U322"/>
      <c r="V322"/>
    </row>
    <row r="323" spans="1:22" ht="18" customHeight="1" x14ac:dyDescent="0.35">
      <c r="A323" s="13">
        <v>3</v>
      </c>
      <c r="B323" s="3">
        <v>20756</v>
      </c>
      <c r="C323" s="47" t="s">
        <v>731</v>
      </c>
      <c r="D323" s="35"/>
      <c r="E323" s="31"/>
      <c r="F323" s="31"/>
      <c r="G323" s="31"/>
    </row>
    <row r="324" spans="1:22" ht="18" customHeight="1" x14ac:dyDescent="0.35">
      <c r="A324" s="13">
        <v>4</v>
      </c>
      <c r="B324" s="3">
        <v>20757</v>
      </c>
      <c r="C324" s="47" t="s">
        <v>959</v>
      </c>
      <c r="D324" s="24"/>
      <c r="E324" s="27"/>
      <c r="F324" s="27"/>
      <c r="G324" s="27"/>
    </row>
    <row r="325" spans="1:22" ht="18" customHeight="1" x14ac:dyDescent="0.35">
      <c r="A325" s="13">
        <v>5</v>
      </c>
      <c r="B325" s="3">
        <v>20758</v>
      </c>
      <c r="C325" s="8" t="s">
        <v>960</v>
      </c>
      <c r="D325" s="24"/>
      <c r="E325" s="27"/>
      <c r="F325" s="27"/>
      <c r="G325" s="27"/>
    </row>
    <row r="326" spans="1:22" ht="18" customHeight="1" x14ac:dyDescent="0.35">
      <c r="A326" s="13">
        <v>6</v>
      </c>
      <c r="B326" s="3">
        <v>20760</v>
      </c>
      <c r="C326" s="8" t="s">
        <v>961</v>
      </c>
      <c r="D326" s="24"/>
      <c r="E326" s="27"/>
      <c r="F326" s="27"/>
      <c r="G326" s="27"/>
    </row>
    <row r="327" spans="1:22" ht="18" customHeight="1" x14ac:dyDescent="0.35">
      <c r="A327" s="13">
        <v>7</v>
      </c>
      <c r="B327" s="3">
        <v>20761</v>
      </c>
      <c r="C327" s="47" t="s">
        <v>962</v>
      </c>
      <c r="D327" s="24"/>
      <c r="E327" s="27"/>
      <c r="F327" s="27"/>
      <c r="G327" s="27"/>
    </row>
    <row r="328" spans="1:22" ht="18" customHeight="1" x14ac:dyDescent="0.35">
      <c r="A328" s="13">
        <v>8</v>
      </c>
      <c r="B328" s="3">
        <v>20762</v>
      </c>
      <c r="C328" s="8" t="s">
        <v>736</v>
      </c>
      <c r="D328" s="24"/>
      <c r="E328" s="27"/>
      <c r="F328" s="27"/>
      <c r="G328" s="27"/>
    </row>
    <row r="329" spans="1:22" ht="18" customHeight="1" x14ac:dyDescent="0.35">
      <c r="A329" s="13">
        <v>9</v>
      </c>
      <c r="B329" s="3">
        <v>20763</v>
      </c>
      <c r="C329" s="47" t="s">
        <v>963</v>
      </c>
      <c r="D329" s="24"/>
      <c r="E329" s="27"/>
      <c r="F329" s="27"/>
      <c r="G329" s="27"/>
    </row>
    <row r="330" spans="1:22" ht="18" customHeight="1" x14ac:dyDescent="0.35">
      <c r="A330" s="13">
        <v>10</v>
      </c>
      <c r="B330" s="3">
        <v>20764</v>
      </c>
      <c r="C330" s="8" t="s">
        <v>732</v>
      </c>
      <c r="D330" s="24"/>
      <c r="E330" s="27"/>
      <c r="F330" s="27"/>
      <c r="G330" s="27"/>
    </row>
    <row r="331" spans="1:22" ht="18" customHeight="1" x14ac:dyDescent="0.35">
      <c r="A331" s="13">
        <v>11</v>
      </c>
      <c r="B331" s="3">
        <v>20765</v>
      </c>
      <c r="C331" s="47" t="s">
        <v>964</v>
      </c>
      <c r="D331" s="24"/>
      <c r="E331" s="27"/>
      <c r="F331" s="27"/>
      <c r="G331" s="27"/>
    </row>
    <row r="332" spans="1:22" ht="18" customHeight="1" x14ac:dyDescent="0.35">
      <c r="A332" s="13">
        <v>12</v>
      </c>
      <c r="B332" s="3">
        <v>20767</v>
      </c>
      <c r="C332" s="47" t="s">
        <v>965</v>
      </c>
      <c r="D332" s="24"/>
      <c r="E332" s="27"/>
      <c r="F332" s="27"/>
      <c r="G332" s="27"/>
    </row>
    <row r="333" spans="1:22" ht="18" customHeight="1" x14ac:dyDescent="0.35">
      <c r="A333" s="13">
        <v>13</v>
      </c>
      <c r="B333" s="3">
        <v>20768</v>
      </c>
      <c r="C333" s="8" t="s">
        <v>966</v>
      </c>
      <c r="D333" s="24"/>
      <c r="E333" s="27"/>
      <c r="F333" s="27"/>
      <c r="G333" s="27"/>
    </row>
    <row r="334" spans="1:22" ht="18" customHeight="1" x14ac:dyDescent="0.35">
      <c r="A334" s="13">
        <v>14</v>
      </c>
      <c r="B334" s="3">
        <v>20769</v>
      </c>
      <c r="C334" s="8" t="s">
        <v>737</v>
      </c>
      <c r="D334" s="24"/>
      <c r="E334" s="27"/>
      <c r="F334" s="27"/>
      <c r="G334" s="27"/>
    </row>
    <row r="335" spans="1:22" ht="18" customHeight="1" x14ac:dyDescent="0.35">
      <c r="A335" s="13">
        <v>15</v>
      </c>
      <c r="B335" s="3">
        <v>20770</v>
      </c>
      <c r="C335" s="47" t="s">
        <v>967</v>
      </c>
      <c r="D335" s="24"/>
      <c r="E335" s="27"/>
      <c r="F335" s="27"/>
      <c r="G335" s="27"/>
    </row>
    <row r="336" spans="1:22" ht="18" customHeight="1" x14ac:dyDescent="0.35">
      <c r="A336" s="13">
        <v>16</v>
      </c>
      <c r="B336" s="3">
        <v>20771</v>
      </c>
      <c r="C336" s="47" t="s">
        <v>968</v>
      </c>
      <c r="D336" s="24"/>
      <c r="E336" s="27"/>
      <c r="F336" s="27"/>
      <c r="G336" s="27"/>
    </row>
    <row r="337" spans="1:7" ht="18" customHeight="1" x14ac:dyDescent="0.35">
      <c r="A337" s="13">
        <v>17</v>
      </c>
      <c r="B337" s="3">
        <v>20772</v>
      </c>
      <c r="C337" s="8" t="s">
        <v>738</v>
      </c>
      <c r="D337" s="24"/>
      <c r="E337" s="27"/>
      <c r="F337" s="27"/>
      <c r="G337" s="27"/>
    </row>
    <row r="338" spans="1:7" ht="18" customHeight="1" x14ac:dyDescent="0.35">
      <c r="A338" s="13">
        <v>18</v>
      </c>
      <c r="B338" s="3">
        <v>20773</v>
      </c>
      <c r="C338" s="8" t="s">
        <v>969</v>
      </c>
      <c r="D338" s="24"/>
      <c r="E338" s="27"/>
      <c r="F338" s="27"/>
      <c r="G338" s="27"/>
    </row>
    <row r="339" spans="1:7" ht="18" customHeight="1" x14ac:dyDescent="0.35">
      <c r="A339" s="13">
        <v>19</v>
      </c>
      <c r="B339" s="3">
        <v>20774</v>
      </c>
      <c r="C339" s="47" t="s">
        <v>970</v>
      </c>
      <c r="D339" s="24"/>
      <c r="E339" s="27"/>
      <c r="F339" s="27"/>
      <c r="G339" s="27"/>
    </row>
    <row r="340" spans="1:7" ht="18" customHeight="1" x14ac:dyDescent="0.35">
      <c r="A340" s="13">
        <v>20</v>
      </c>
      <c r="B340" s="3">
        <v>20775</v>
      </c>
      <c r="C340" s="47" t="s">
        <v>971</v>
      </c>
      <c r="D340" s="24"/>
      <c r="E340" s="27"/>
      <c r="F340" s="27"/>
      <c r="G340" s="27"/>
    </row>
    <row r="341" spans="1:7" ht="18" customHeight="1" x14ac:dyDescent="0.35">
      <c r="A341" s="13">
        <v>21</v>
      </c>
      <c r="B341" s="3">
        <v>20776</v>
      </c>
      <c r="C341" s="47" t="s">
        <v>972</v>
      </c>
      <c r="D341" s="24"/>
      <c r="E341" s="27"/>
      <c r="F341" s="27"/>
      <c r="G341" s="27"/>
    </row>
    <row r="342" spans="1:7" ht="18" customHeight="1" x14ac:dyDescent="0.35">
      <c r="A342" s="13">
        <v>22</v>
      </c>
      <c r="B342" s="3">
        <v>20777</v>
      </c>
      <c r="C342" s="47" t="s">
        <v>973</v>
      </c>
      <c r="D342" s="24"/>
      <c r="E342" s="27"/>
      <c r="F342" s="27"/>
      <c r="G342" s="27"/>
    </row>
    <row r="343" spans="1:7" ht="18" customHeight="1" x14ac:dyDescent="0.35">
      <c r="A343" s="7">
        <v>23</v>
      </c>
      <c r="B343" s="3">
        <v>20779</v>
      </c>
      <c r="C343" s="47" t="s">
        <v>974</v>
      </c>
      <c r="D343" s="24"/>
      <c r="E343" s="27"/>
      <c r="F343" s="27"/>
      <c r="G343" s="27"/>
    </row>
    <row r="344" spans="1:7" ht="18" customHeight="1" x14ac:dyDescent="0.35">
      <c r="A344" s="13">
        <v>24</v>
      </c>
      <c r="B344" s="3">
        <v>20780</v>
      </c>
      <c r="C344" s="8" t="s">
        <v>739</v>
      </c>
      <c r="D344" s="24"/>
      <c r="E344" s="27"/>
      <c r="F344" s="27"/>
      <c r="G344" s="27"/>
    </row>
    <row r="345" spans="1:7" ht="18" customHeight="1" x14ac:dyDescent="0.35">
      <c r="A345" s="7">
        <v>25</v>
      </c>
      <c r="B345" s="3">
        <v>20782</v>
      </c>
      <c r="C345" s="21" t="s">
        <v>733</v>
      </c>
      <c r="D345" s="42"/>
      <c r="E345" s="31"/>
      <c r="F345" s="31"/>
      <c r="G345" s="31"/>
    </row>
    <row r="346" spans="1:7" ht="18" customHeight="1" x14ac:dyDescent="0.35">
      <c r="A346" s="13">
        <v>26</v>
      </c>
      <c r="B346" s="3">
        <v>20783</v>
      </c>
      <c r="C346" s="8" t="s">
        <v>734</v>
      </c>
      <c r="D346" s="24"/>
      <c r="E346" s="27"/>
      <c r="F346" s="27"/>
      <c r="G346" s="27"/>
    </row>
    <row r="347" spans="1:7" ht="18" customHeight="1" x14ac:dyDescent="0.35">
      <c r="A347" s="7">
        <v>27</v>
      </c>
      <c r="B347" s="3">
        <v>20784</v>
      </c>
      <c r="C347" s="47" t="s">
        <v>975</v>
      </c>
      <c r="D347" s="24"/>
      <c r="E347" s="27"/>
      <c r="F347" s="27"/>
      <c r="G347" s="27"/>
    </row>
    <row r="348" spans="1:7" ht="18" customHeight="1" x14ac:dyDescent="0.35">
      <c r="A348" s="13">
        <v>28</v>
      </c>
      <c r="B348" s="3">
        <v>20785</v>
      </c>
      <c r="C348" s="47" t="s">
        <v>976</v>
      </c>
      <c r="D348" s="24"/>
      <c r="E348" s="27"/>
      <c r="F348" s="27"/>
      <c r="G348" s="27"/>
    </row>
    <row r="349" spans="1:7" ht="18" customHeight="1" x14ac:dyDescent="0.35">
      <c r="A349" s="7">
        <v>29</v>
      </c>
      <c r="B349" s="3">
        <v>20786</v>
      </c>
      <c r="C349" s="8" t="s">
        <v>977</v>
      </c>
      <c r="D349" s="24"/>
      <c r="E349" s="27"/>
      <c r="F349" s="27"/>
      <c r="G349" s="27"/>
    </row>
    <row r="350" spans="1:7" ht="18" customHeight="1" x14ac:dyDescent="0.35">
      <c r="A350" s="13">
        <v>30</v>
      </c>
      <c r="B350" s="3">
        <v>20787</v>
      </c>
      <c r="C350" s="8" t="s">
        <v>740</v>
      </c>
      <c r="D350" s="24"/>
      <c r="E350" s="27"/>
      <c r="F350" s="27"/>
      <c r="G350" s="27"/>
    </row>
    <row r="351" spans="1:7" ht="18" customHeight="1" x14ac:dyDescent="0.35">
      <c r="A351" s="7">
        <v>31</v>
      </c>
      <c r="B351" s="39">
        <v>20869</v>
      </c>
      <c r="C351" s="8" t="s">
        <v>978</v>
      </c>
      <c r="D351" s="24"/>
      <c r="E351" s="27"/>
      <c r="F351" s="27"/>
      <c r="G351" s="27"/>
    </row>
    <row r="352" spans="1:7" ht="18" customHeight="1" x14ac:dyDescent="0.35">
      <c r="A352" s="201"/>
      <c r="B352" s="198"/>
      <c r="C352" s="198"/>
      <c r="D352" s="200"/>
      <c r="E352" s="198"/>
      <c r="F352" s="198"/>
      <c r="G352" s="198"/>
    </row>
    <row r="353" spans="1:22" ht="18" customHeight="1" x14ac:dyDescent="0.35">
      <c r="A353" s="10"/>
    </row>
    <row r="354" spans="1:22" ht="18" customHeight="1" x14ac:dyDescent="0.35">
      <c r="A354" s="16"/>
      <c r="D354" s="35"/>
      <c r="E354" s="9"/>
      <c r="F354" s="9"/>
      <c r="G354" s="9"/>
    </row>
    <row r="355" spans="1:22" ht="18" customHeight="1" x14ac:dyDescent="0.35">
      <c r="A355" s="10"/>
      <c r="B355" s="5"/>
    </row>
    <row r="356" spans="1:22" ht="18" customHeight="1" x14ac:dyDescent="0.35">
      <c r="A356" s="16"/>
    </row>
    <row r="357" spans="1:22" ht="18" customHeight="1" x14ac:dyDescent="0.35">
      <c r="A357" s="10"/>
    </row>
    <row r="358" spans="1:22" ht="18" customHeight="1" x14ac:dyDescent="0.35">
      <c r="A358" s="16"/>
    </row>
    <row r="359" spans="1:22" ht="18" customHeight="1" x14ac:dyDescent="0.35">
      <c r="A359" s="10"/>
    </row>
    <row r="360" spans="1:22" ht="18" customHeight="1" x14ac:dyDescent="0.35">
      <c r="A360" s="10"/>
    </row>
    <row r="361" spans="1:22" ht="18" customHeight="1" x14ac:dyDescent="0.35">
      <c r="B361" s="218" t="s">
        <v>0</v>
      </c>
      <c r="C361" s="218"/>
      <c r="D361" s="218"/>
      <c r="E361" s="218"/>
      <c r="F361" s="218"/>
      <c r="G361" s="218"/>
    </row>
    <row r="362" spans="1:22" ht="18" customHeight="1" x14ac:dyDescent="0.35">
      <c r="B362" s="221" t="str">
        <f>CONCATENATE("รายชื่อนักเรียน  ",'สรุปจำนวน-นร.'!$B$2," ชั้นมัธยมศึกษาปีที่ 1/9")</f>
        <v>รายชื่อนักเรียน  ภาคเรียนที่ 2 ปีการศึกษา 2568 ชั้นมัธยมศึกษาปีที่ 1/9</v>
      </c>
      <c r="C362" s="221"/>
      <c r="D362" s="221"/>
      <c r="E362" s="221"/>
      <c r="F362" s="221"/>
      <c r="G362" s="221"/>
    </row>
    <row r="363" spans="1:22" ht="18" customHeight="1" x14ac:dyDescent="0.35">
      <c r="B363" s="218" t="str">
        <f>"ครูที่ปรึกษา : "&amp;ครูที่ปรึกษา!$D$14</f>
        <v>ครูที่ปรึกษา : 1. นางสาววรรณิศา  ยุบุญชู  2. นางสาวธัญลักษณ์  เทียนน้อย</v>
      </c>
      <c r="C363" s="218"/>
      <c r="D363" s="218"/>
      <c r="E363" s="218"/>
      <c r="F363" s="218"/>
      <c r="G363" s="218"/>
    </row>
    <row r="364" spans="1:22" ht="18" customHeight="1" x14ac:dyDescent="0.35">
      <c r="A364" s="35"/>
      <c r="B364" s="219" t="str" cm="1">
        <f t="array" ref="B364">"ชาย  " &amp; SUM(COUNTIF(C366:C405,{"นาย","เด็กชาย"}&amp;"*")) &amp; "  คน     หญิง  " &amp; SUM(COUNTIF(C366:C405,{"นางสาว","เด็กหญิง"}&amp;"*")) &amp; "  คน     รวม  " &amp; COUNTA(C366:C405) &amp; "  คน"</f>
        <v>ชาย  18  คน     หญิง  16  คน     รวม  34  คน</v>
      </c>
      <c r="C364" s="219"/>
      <c r="D364" s="219"/>
      <c r="E364" s="219"/>
      <c r="F364" s="219"/>
      <c r="G364" s="219"/>
    </row>
    <row r="365" spans="1:22" s="11" customFormat="1" ht="18" customHeight="1" x14ac:dyDescent="0.35">
      <c r="A365" s="3" t="s">
        <v>1</v>
      </c>
      <c r="B365" s="3" t="s">
        <v>2</v>
      </c>
      <c r="C365" s="3" t="s">
        <v>3</v>
      </c>
      <c r="D365" s="39"/>
      <c r="E365" s="1"/>
      <c r="F365" s="1"/>
      <c r="G365" s="1"/>
      <c r="I365" s="2"/>
      <c r="J365"/>
      <c r="K365"/>
      <c r="L365"/>
      <c r="M365"/>
      <c r="N365"/>
      <c r="O365"/>
      <c r="P365"/>
      <c r="Q365"/>
      <c r="R365"/>
      <c r="S365"/>
      <c r="T365"/>
      <c r="U365"/>
      <c r="V365"/>
    </row>
    <row r="366" spans="1:22" s="11" customFormat="1" ht="18" customHeight="1" x14ac:dyDescent="0.35">
      <c r="A366" s="13">
        <v>1</v>
      </c>
      <c r="B366" s="3">
        <v>20788</v>
      </c>
      <c r="C366" s="47" t="s">
        <v>979</v>
      </c>
      <c r="D366" s="42"/>
      <c r="E366" s="31"/>
      <c r="F366" s="31"/>
      <c r="G366" s="31"/>
      <c r="I366" s="2"/>
      <c r="J366"/>
      <c r="K366"/>
      <c r="L366"/>
      <c r="M366"/>
      <c r="N366"/>
      <c r="O366"/>
      <c r="P366"/>
      <c r="Q366"/>
      <c r="R366"/>
      <c r="S366"/>
      <c r="T366"/>
      <c r="U366"/>
      <c r="V366"/>
    </row>
    <row r="367" spans="1:22" s="11" customFormat="1" ht="18" customHeight="1" x14ac:dyDescent="0.35">
      <c r="A367" s="13">
        <v>2</v>
      </c>
      <c r="B367" s="3">
        <v>20789</v>
      </c>
      <c r="C367" s="8" t="s">
        <v>980</v>
      </c>
      <c r="D367" s="42"/>
      <c r="E367" s="31"/>
      <c r="F367" s="31"/>
      <c r="G367" s="31"/>
      <c r="I367" s="2"/>
      <c r="J367"/>
      <c r="K367"/>
      <c r="L367"/>
      <c r="M367"/>
      <c r="N367"/>
      <c r="O367"/>
      <c r="P367"/>
      <c r="Q367"/>
      <c r="R367"/>
      <c r="S367"/>
      <c r="T367"/>
      <c r="U367"/>
      <c r="V367"/>
    </row>
    <row r="368" spans="1:22" s="11" customFormat="1" ht="18" customHeight="1" x14ac:dyDescent="0.35">
      <c r="A368" s="13">
        <v>3</v>
      </c>
      <c r="B368" s="3">
        <v>20790</v>
      </c>
      <c r="C368" s="8" t="s">
        <v>981</v>
      </c>
      <c r="D368" s="42"/>
      <c r="E368" s="31"/>
      <c r="F368" s="31"/>
      <c r="G368" s="31"/>
      <c r="I368" s="2"/>
      <c r="J368"/>
      <c r="K368"/>
      <c r="L368"/>
      <c r="M368"/>
      <c r="N368"/>
      <c r="O368"/>
      <c r="P368"/>
      <c r="Q368"/>
      <c r="R368"/>
      <c r="S368"/>
      <c r="T368"/>
      <c r="U368"/>
      <c r="V368"/>
    </row>
    <row r="369" spans="1:22" s="11" customFormat="1" ht="18" customHeight="1" x14ac:dyDescent="0.35">
      <c r="A369" s="13">
        <v>4</v>
      </c>
      <c r="B369" s="3">
        <v>20791</v>
      </c>
      <c r="C369" s="8" t="s">
        <v>982</v>
      </c>
      <c r="D369" s="42"/>
      <c r="E369" s="31"/>
      <c r="F369" s="31"/>
      <c r="G369" s="31"/>
      <c r="I369" s="2"/>
      <c r="J369"/>
      <c r="K369"/>
      <c r="L369"/>
      <c r="M369"/>
      <c r="N369"/>
      <c r="O369"/>
      <c r="P369"/>
      <c r="Q369"/>
      <c r="R369"/>
      <c r="S369"/>
      <c r="T369"/>
      <c r="U369"/>
      <c r="V369"/>
    </row>
    <row r="370" spans="1:22" ht="18" customHeight="1" x14ac:dyDescent="0.35">
      <c r="A370" s="13">
        <v>5</v>
      </c>
      <c r="B370" s="3">
        <v>20792</v>
      </c>
      <c r="C370" s="47" t="s">
        <v>983</v>
      </c>
      <c r="D370" s="42"/>
      <c r="E370" s="31"/>
      <c r="F370" s="31"/>
      <c r="G370" s="31"/>
    </row>
    <row r="371" spans="1:22" ht="18" customHeight="1" x14ac:dyDescent="0.35">
      <c r="A371" s="13">
        <v>6</v>
      </c>
      <c r="B371" s="3">
        <v>20793</v>
      </c>
      <c r="C371" s="47" t="s">
        <v>984</v>
      </c>
      <c r="D371" s="24"/>
      <c r="E371" s="27"/>
      <c r="F371" s="27"/>
      <c r="G371" s="27"/>
    </row>
    <row r="372" spans="1:22" ht="18" customHeight="1" x14ac:dyDescent="0.35">
      <c r="A372" s="13">
        <v>7</v>
      </c>
      <c r="B372" s="3">
        <v>20794</v>
      </c>
      <c r="C372" s="8" t="s">
        <v>741</v>
      </c>
      <c r="D372" s="24"/>
      <c r="E372" s="27"/>
      <c r="F372" s="27"/>
      <c r="G372" s="27"/>
    </row>
    <row r="373" spans="1:22" ht="18" customHeight="1" x14ac:dyDescent="0.35">
      <c r="A373" s="13">
        <v>8</v>
      </c>
      <c r="B373" s="3">
        <v>20796</v>
      </c>
      <c r="C373" s="47" t="s">
        <v>985</v>
      </c>
      <c r="D373" s="24"/>
      <c r="E373" s="27"/>
      <c r="F373" s="27"/>
      <c r="G373" s="27"/>
    </row>
    <row r="374" spans="1:22" ht="18" customHeight="1" x14ac:dyDescent="0.35">
      <c r="A374" s="13">
        <v>9</v>
      </c>
      <c r="B374" s="3">
        <v>20797</v>
      </c>
      <c r="C374" s="8" t="s">
        <v>986</v>
      </c>
      <c r="D374" s="24"/>
      <c r="E374" s="27"/>
      <c r="F374" s="27"/>
      <c r="G374" s="27"/>
    </row>
    <row r="375" spans="1:22" ht="18" customHeight="1" x14ac:dyDescent="0.35">
      <c r="A375" s="13">
        <v>10</v>
      </c>
      <c r="B375" s="3">
        <v>20798</v>
      </c>
      <c r="C375" s="8" t="s">
        <v>987</v>
      </c>
      <c r="D375" s="24"/>
      <c r="E375" s="27"/>
      <c r="F375" s="27"/>
      <c r="G375" s="27"/>
    </row>
    <row r="376" spans="1:22" ht="18" customHeight="1" x14ac:dyDescent="0.35">
      <c r="A376" s="13">
        <v>11</v>
      </c>
      <c r="B376" s="3">
        <v>20799</v>
      </c>
      <c r="C376" s="8" t="s">
        <v>742</v>
      </c>
      <c r="D376" s="24"/>
      <c r="E376" s="27"/>
      <c r="F376" s="27"/>
      <c r="G376" s="27"/>
    </row>
    <row r="377" spans="1:22" ht="18" customHeight="1" x14ac:dyDescent="0.35">
      <c r="A377" s="13">
        <v>12</v>
      </c>
      <c r="B377" s="3">
        <v>20800</v>
      </c>
      <c r="C377" s="8" t="s">
        <v>1567</v>
      </c>
      <c r="D377" s="24"/>
      <c r="E377" s="27"/>
      <c r="F377" s="27"/>
      <c r="G377" s="27"/>
    </row>
    <row r="378" spans="1:22" ht="18" customHeight="1" x14ac:dyDescent="0.35">
      <c r="A378" s="13">
        <v>13</v>
      </c>
      <c r="B378" s="3">
        <v>20801</v>
      </c>
      <c r="C378" s="47" t="s">
        <v>988</v>
      </c>
      <c r="D378" s="24"/>
      <c r="E378" s="27"/>
      <c r="F378" s="27"/>
      <c r="G378" s="27"/>
    </row>
    <row r="379" spans="1:22" ht="18" customHeight="1" x14ac:dyDescent="0.35">
      <c r="A379" s="13">
        <v>14</v>
      </c>
      <c r="B379" s="3">
        <v>20802</v>
      </c>
      <c r="C379" s="47" t="s">
        <v>989</v>
      </c>
      <c r="D379" s="24"/>
      <c r="E379" s="27"/>
      <c r="F379" s="27"/>
      <c r="G379" s="27"/>
    </row>
    <row r="380" spans="1:22" ht="18" customHeight="1" x14ac:dyDescent="0.35">
      <c r="A380" s="13">
        <v>15</v>
      </c>
      <c r="B380" s="3">
        <v>20803</v>
      </c>
      <c r="C380" s="8" t="s">
        <v>990</v>
      </c>
      <c r="D380" s="24"/>
      <c r="E380" s="27"/>
      <c r="F380" s="27"/>
      <c r="G380" s="27"/>
    </row>
    <row r="381" spans="1:22" ht="18" customHeight="1" x14ac:dyDescent="0.35">
      <c r="A381" s="13">
        <v>16</v>
      </c>
      <c r="B381" s="3">
        <v>20804</v>
      </c>
      <c r="C381" s="47" t="s">
        <v>991</v>
      </c>
      <c r="D381" s="24"/>
      <c r="E381" s="27"/>
      <c r="F381" s="27"/>
      <c r="G381" s="27"/>
    </row>
    <row r="382" spans="1:22" ht="18" customHeight="1" x14ac:dyDescent="0.35">
      <c r="A382" s="13">
        <v>17</v>
      </c>
      <c r="B382" s="3">
        <v>20805</v>
      </c>
      <c r="C382" s="8" t="s">
        <v>743</v>
      </c>
      <c r="D382" s="24"/>
      <c r="E382" s="27"/>
      <c r="F382" s="27"/>
      <c r="G382" s="27"/>
    </row>
    <row r="383" spans="1:22" s="23" customFormat="1" ht="18" customHeight="1" x14ac:dyDescent="0.35">
      <c r="A383" s="13">
        <v>18</v>
      </c>
      <c r="B383" s="3">
        <v>20806</v>
      </c>
      <c r="C383" s="47" t="s">
        <v>744</v>
      </c>
      <c r="D383" s="24"/>
      <c r="E383" s="27"/>
      <c r="F383" s="27"/>
      <c r="G383" s="27"/>
      <c r="I383" s="2"/>
      <c r="J383"/>
      <c r="K383"/>
      <c r="L383"/>
      <c r="M383"/>
      <c r="N383"/>
      <c r="O383"/>
      <c r="P383"/>
      <c r="Q383"/>
      <c r="R383"/>
      <c r="S383"/>
      <c r="T383"/>
      <c r="U383"/>
      <c r="V383"/>
    </row>
    <row r="384" spans="1:22" ht="18" customHeight="1" x14ac:dyDescent="0.35">
      <c r="A384" s="13">
        <v>19</v>
      </c>
      <c r="B384" s="3">
        <v>20808</v>
      </c>
      <c r="C384" s="8" t="s">
        <v>992</v>
      </c>
      <c r="D384" s="24"/>
      <c r="E384" s="27"/>
      <c r="F384" s="27"/>
      <c r="G384" s="27"/>
    </row>
    <row r="385" spans="1:22" ht="18" customHeight="1" x14ac:dyDescent="0.35">
      <c r="A385" s="13">
        <v>20</v>
      </c>
      <c r="B385" s="3">
        <v>20809</v>
      </c>
      <c r="C385" s="47" t="s">
        <v>993</v>
      </c>
      <c r="D385" s="24"/>
      <c r="E385" s="27"/>
      <c r="F385" s="27"/>
      <c r="G385" s="27"/>
    </row>
    <row r="386" spans="1:22" ht="18" customHeight="1" x14ac:dyDescent="0.35">
      <c r="A386" s="13">
        <v>21</v>
      </c>
      <c r="B386" s="3">
        <v>20811</v>
      </c>
      <c r="C386" s="8" t="s">
        <v>994</v>
      </c>
      <c r="D386" s="24"/>
      <c r="E386" s="27"/>
      <c r="F386" s="27"/>
      <c r="G386" s="27"/>
    </row>
    <row r="387" spans="1:22" ht="18" customHeight="1" x14ac:dyDescent="0.35">
      <c r="A387" s="13">
        <v>22</v>
      </c>
      <c r="B387" s="3">
        <v>20812</v>
      </c>
      <c r="C387" s="8" t="s">
        <v>748</v>
      </c>
      <c r="D387" s="24"/>
      <c r="E387" s="27"/>
      <c r="F387" s="27"/>
      <c r="G387" s="27"/>
    </row>
    <row r="388" spans="1:22" ht="18" customHeight="1" x14ac:dyDescent="0.35">
      <c r="A388" s="13">
        <v>23</v>
      </c>
      <c r="B388" s="3">
        <v>20813</v>
      </c>
      <c r="C388" s="47" t="s">
        <v>995</v>
      </c>
      <c r="D388" s="24"/>
      <c r="E388" s="27"/>
      <c r="F388" s="27"/>
      <c r="G388" s="27"/>
    </row>
    <row r="389" spans="1:22" ht="18" customHeight="1" x14ac:dyDescent="0.35">
      <c r="A389" s="13">
        <v>24</v>
      </c>
      <c r="B389" s="3">
        <v>20814</v>
      </c>
      <c r="C389" s="47" t="s">
        <v>996</v>
      </c>
      <c r="D389" s="24"/>
      <c r="E389" s="27"/>
      <c r="F389" s="27"/>
      <c r="G389" s="27"/>
    </row>
    <row r="390" spans="1:22" ht="18" customHeight="1" x14ac:dyDescent="0.35">
      <c r="A390" s="13">
        <v>25</v>
      </c>
      <c r="B390" s="3">
        <v>20815</v>
      </c>
      <c r="C390" s="47" t="s">
        <v>997</v>
      </c>
      <c r="D390" s="24"/>
      <c r="E390" s="27"/>
      <c r="F390" s="27"/>
      <c r="G390" s="27"/>
    </row>
    <row r="391" spans="1:22" ht="18" customHeight="1" x14ac:dyDescent="0.35">
      <c r="A391" s="13">
        <v>26</v>
      </c>
      <c r="B391" s="3">
        <v>20816</v>
      </c>
      <c r="C391" s="8" t="s">
        <v>745</v>
      </c>
      <c r="D391" s="24"/>
      <c r="E391" s="27"/>
      <c r="F391" s="27"/>
      <c r="G391" s="27"/>
    </row>
    <row r="392" spans="1:22" ht="18" customHeight="1" x14ac:dyDescent="0.35">
      <c r="A392" s="13">
        <v>27</v>
      </c>
      <c r="B392" s="3">
        <v>20817</v>
      </c>
      <c r="C392" s="8" t="s">
        <v>746</v>
      </c>
      <c r="D392" s="24"/>
      <c r="E392" s="27"/>
      <c r="F392" s="27"/>
      <c r="G392" s="27"/>
    </row>
    <row r="393" spans="1:22" ht="18" customHeight="1" x14ac:dyDescent="0.35">
      <c r="A393" s="13">
        <v>28</v>
      </c>
      <c r="B393" s="3">
        <v>20818</v>
      </c>
      <c r="C393" s="47" t="s">
        <v>998</v>
      </c>
      <c r="D393" s="24"/>
      <c r="E393" s="27"/>
      <c r="F393" s="27"/>
      <c r="G393" s="27"/>
    </row>
    <row r="394" spans="1:22" ht="18" customHeight="1" x14ac:dyDescent="0.35">
      <c r="A394" s="13">
        <v>29</v>
      </c>
      <c r="B394" s="3">
        <v>20819</v>
      </c>
      <c r="C394" s="47" t="s">
        <v>999</v>
      </c>
      <c r="D394" s="24"/>
      <c r="E394" s="27"/>
      <c r="F394" s="27"/>
      <c r="G394" s="27"/>
    </row>
    <row r="395" spans="1:22" ht="18" customHeight="1" x14ac:dyDescent="0.35">
      <c r="A395" s="13">
        <v>30</v>
      </c>
      <c r="B395" s="3">
        <v>20820</v>
      </c>
      <c r="C395" s="8" t="s">
        <v>747</v>
      </c>
      <c r="D395" s="132"/>
      <c r="E395" s="27"/>
      <c r="F395" s="27"/>
      <c r="G395" s="27"/>
    </row>
    <row r="396" spans="1:22" ht="18" customHeight="1" x14ac:dyDescent="0.35">
      <c r="A396" s="13">
        <v>31</v>
      </c>
      <c r="B396" s="3">
        <v>20821</v>
      </c>
      <c r="C396" s="8" t="s">
        <v>1000</v>
      </c>
      <c r="D396" s="24"/>
      <c r="E396" s="27"/>
      <c r="F396" s="27"/>
      <c r="G396" s="27"/>
    </row>
    <row r="397" spans="1:22" s="11" customFormat="1" ht="18" customHeight="1" x14ac:dyDescent="0.35">
      <c r="A397" s="13">
        <v>32</v>
      </c>
      <c r="B397" s="39">
        <v>20870</v>
      </c>
      <c r="C397" s="4" t="s">
        <v>1001</v>
      </c>
      <c r="D397" s="42"/>
      <c r="E397" s="31"/>
      <c r="F397" s="31"/>
      <c r="G397" s="31"/>
      <c r="I397" s="2"/>
      <c r="J397"/>
      <c r="K397"/>
      <c r="L397"/>
      <c r="M397"/>
      <c r="N397"/>
      <c r="O397"/>
      <c r="P397"/>
      <c r="Q397"/>
      <c r="R397"/>
      <c r="S397"/>
      <c r="T397"/>
      <c r="U397"/>
      <c r="V397"/>
    </row>
    <row r="398" spans="1:22" ht="18" customHeight="1" x14ac:dyDescent="0.35">
      <c r="A398" s="13">
        <v>33</v>
      </c>
      <c r="B398" s="39">
        <v>20871</v>
      </c>
      <c r="C398" s="4" t="s">
        <v>1002</v>
      </c>
      <c r="D398" s="24"/>
      <c r="E398" s="27"/>
      <c r="F398" s="27"/>
      <c r="G398" s="27"/>
    </row>
    <row r="399" spans="1:22" ht="18" customHeight="1" x14ac:dyDescent="0.35">
      <c r="A399" s="13">
        <v>34</v>
      </c>
      <c r="B399" s="39">
        <v>20891</v>
      </c>
      <c r="C399" s="1" t="s">
        <v>1561</v>
      </c>
      <c r="D399" s="14"/>
      <c r="E399" s="8"/>
      <c r="F399" s="8"/>
      <c r="G399" s="8"/>
    </row>
    <row r="400" spans="1:22" ht="18" customHeight="1" x14ac:dyDescent="0.35">
      <c r="A400" s="201"/>
      <c r="B400" s="198"/>
      <c r="C400" s="198"/>
      <c r="D400" s="195"/>
      <c r="E400" s="194"/>
      <c r="F400" s="194"/>
      <c r="G400" s="194"/>
    </row>
    <row r="401" spans="1:7" ht="18" customHeight="1" x14ac:dyDescent="0.35">
      <c r="A401" s="16"/>
      <c r="D401" s="35"/>
      <c r="E401" s="9"/>
      <c r="F401" s="9"/>
      <c r="G401" s="9"/>
    </row>
    <row r="402" spans="1:7" ht="18" customHeight="1" x14ac:dyDescent="0.35">
      <c r="A402" s="10"/>
      <c r="D402" s="35"/>
      <c r="E402" s="9"/>
      <c r="F402" s="9"/>
      <c r="G402" s="9"/>
    </row>
    <row r="403" spans="1:7" ht="18" customHeight="1" x14ac:dyDescent="0.35">
      <c r="A403" s="10"/>
      <c r="D403" s="35"/>
      <c r="E403" s="9"/>
      <c r="F403" s="9"/>
      <c r="G403" s="9"/>
    </row>
    <row r="406" spans="1:7" ht="18" customHeight="1" x14ac:dyDescent="0.35">
      <c r="B406" s="218" t="s">
        <v>0</v>
      </c>
      <c r="C406" s="218"/>
      <c r="D406" s="218"/>
      <c r="E406" s="218"/>
      <c r="F406" s="218"/>
      <c r="G406" s="218"/>
    </row>
    <row r="407" spans="1:7" ht="18" customHeight="1" x14ac:dyDescent="0.35">
      <c r="B407" s="218" t="str">
        <f>CONCATENATE("รายชื่อนักเรียน  ",'สรุปจำนวน-นร.'!$B$2," ชั้นมัธยมศึกษาปีที่ 1 ห้อง 0")</f>
        <v>รายชื่อนักเรียน  ภาคเรียนที่ 2 ปีการศึกษา 2568 ชั้นมัธยมศึกษาปีที่ 1 ห้อง 0</v>
      </c>
      <c r="C407" s="218"/>
      <c r="D407" s="218"/>
      <c r="E407" s="218"/>
      <c r="F407" s="218"/>
      <c r="G407" s="218"/>
    </row>
    <row r="408" spans="1:7" ht="18" customHeight="1" x14ac:dyDescent="0.35">
      <c r="B408" s="220" t="s">
        <v>38</v>
      </c>
      <c r="C408" s="220"/>
      <c r="D408" s="220"/>
      <c r="E408" s="220"/>
      <c r="F408" s="220"/>
      <c r="G408" s="220"/>
    </row>
    <row r="409" spans="1:7" ht="18" customHeight="1" x14ac:dyDescent="0.35">
      <c r="A409" s="3" t="s">
        <v>1</v>
      </c>
      <c r="B409" s="3" t="s">
        <v>2</v>
      </c>
      <c r="C409" s="3" t="s">
        <v>3</v>
      </c>
      <c r="D409" s="39"/>
      <c r="E409" s="1"/>
      <c r="F409" s="1"/>
      <c r="G409" s="1"/>
    </row>
    <row r="410" spans="1:7" ht="18" customHeight="1" x14ac:dyDescent="0.35">
      <c r="A410" s="3"/>
      <c r="B410" s="42"/>
      <c r="C410" s="31"/>
      <c r="D410" s="42"/>
      <c r="E410" s="1"/>
      <c r="F410" s="1"/>
      <c r="G410" s="1"/>
    </row>
    <row r="411" spans="1:7" ht="18" customHeight="1" x14ac:dyDescent="0.35">
      <c r="A411" s="3"/>
      <c r="B411" s="42"/>
      <c r="C411" s="31"/>
      <c r="D411" s="42"/>
      <c r="E411" s="1"/>
      <c r="F411" s="1"/>
      <c r="G411" s="1"/>
    </row>
    <row r="412" spans="1:7" ht="18" customHeight="1" x14ac:dyDescent="0.35">
      <c r="A412" s="3"/>
      <c r="B412" s="42"/>
      <c r="C412" s="31"/>
      <c r="D412" s="42"/>
      <c r="E412" s="1"/>
      <c r="F412" s="1"/>
      <c r="G412" s="1"/>
    </row>
    <row r="413" spans="1:7" ht="18" customHeight="1" x14ac:dyDescent="0.35">
      <c r="A413" s="3"/>
      <c r="B413" s="42"/>
      <c r="C413" s="31"/>
      <c r="D413" s="42"/>
      <c r="E413" s="1"/>
      <c r="F413" s="1"/>
      <c r="G413" s="1"/>
    </row>
    <row r="414" spans="1:7" ht="18" customHeight="1" x14ac:dyDescent="0.35">
      <c r="A414" s="3"/>
      <c r="B414" s="42"/>
      <c r="C414" s="31"/>
      <c r="D414" s="42"/>
      <c r="E414" s="1"/>
      <c r="F414" s="1"/>
      <c r="G414" s="1"/>
    </row>
    <row r="415" spans="1:7" ht="18" customHeight="1" x14ac:dyDescent="0.35">
      <c r="A415" s="3"/>
      <c r="B415" s="117"/>
      <c r="C415" s="44"/>
      <c r="D415" s="42"/>
      <c r="E415" s="1"/>
      <c r="F415" s="1"/>
      <c r="G415" s="1"/>
    </row>
    <row r="416" spans="1:7" ht="18" customHeight="1" x14ac:dyDescent="0.35">
      <c r="A416" s="3"/>
      <c r="B416" s="42"/>
      <c r="C416" s="31"/>
      <c r="D416" s="39"/>
      <c r="E416" s="1"/>
      <c r="F416" s="1"/>
      <c r="G416" s="1"/>
    </row>
    <row r="417" spans="1:7" ht="18" customHeight="1" x14ac:dyDescent="0.35">
      <c r="A417" s="3"/>
      <c r="B417" s="117"/>
      <c r="C417" s="44"/>
      <c r="D417" s="42"/>
      <c r="E417" s="31"/>
      <c r="F417" s="31"/>
      <c r="G417" s="1"/>
    </row>
    <row r="418" spans="1:7" ht="18" customHeight="1" x14ac:dyDescent="0.35">
      <c r="A418" s="3"/>
      <c r="B418" s="42"/>
      <c r="C418" s="31"/>
      <c r="D418" s="39"/>
      <c r="E418" s="1"/>
      <c r="F418" s="1"/>
      <c r="G418" s="1"/>
    </row>
    <row r="419" spans="1:7" ht="18" customHeight="1" x14ac:dyDescent="0.35">
      <c r="A419" s="3"/>
      <c r="B419" s="41"/>
      <c r="C419" s="121"/>
      <c r="D419" s="39"/>
      <c r="E419" s="1"/>
      <c r="F419" s="1"/>
      <c r="G419" s="1"/>
    </row>
    <row r="420" spans="1:7" ht="18" customHeight="1" x14ac:dyDescent="0.35">
      <c r="A420" s="3"/>
      <c r="B420" s="39"/>
      <c r="C420" s="1"/>
      <c r="D420" s="39"/>
      <c r="E420" s="1"/>
      <c r="F420" s="1"/>
      <c r="G420" s="1"/>
    </row>
    <row r="421" spans="1:7" ht="18" customHeight="1" x14ac:dyDescent="0.35">
      <c r="A421" s="117"/>
      <c r="B421" s="42"/>
      <c r="C421" s="31"/>
      <c r="D421" s="42"/>
      <c r="E421" s="31"/>
      <c r="F421" s="32"/>
      <c r="G421" s="1"/>
    </row>
    <row r="422" spans="1:7" ht="18" customHeight="1" x14ac:dyDescent="0.35">
      <c r="A422" s="3"/>
      <c r="B422" s="3"/>
      <c r="C422" s="43"/>
      <c r="D422" s="39"/>
      <c r="E422" s="1"/>
      <c r="F422" s="1"/>
      <c r="G422" s="1"/>
    </row>
    <row r="423" spans="1:7" ht="18" customHeight="1" x14ac:dyDescent="0.35">
      <c r="A423" s="3"/>
      <c r="B423" s="3"/>
      <c r="C423" s="43"/>
      <c r="D423" s="39"/>
      <c r="E423" s="1"/>
      <c r="F423" s="1"/>
      <c r="G423" s="1"/>
    </row>
    <row r="424" spans="1:7" ht="18" customHeight="1" x14ac:dyDescent="0.35">
      <c r="A424" s="3"/>
      <c r="B424" s="14"/>
      <c r="C424" s="6"/>
      <c r="D424" s="39"/>
      <c r="E424" s="1"/>
      <c r="F424" s="1"/>
      <c r="G424" s="1"/>
    </row>
    <row r="425" spans="1:7" ht="18" customHeight="1" x14ac:dyDescent="0.35">
      <c r="A425" s="3"/>
      <c r="B425" s="3"/>
      <c r="C425" s="43"/>
      <c r="D425" s="39"/>
      <c r="E425" s="1"/>
      <c r="F425" s="1"/>
      <c r="G425" s="1"/>
    </row>
    <row r="426" spans="1:7" ht="18" customHeight="1" x14ac:dyDescent="0.35">
      <c r="A426" s="3"/>
      <c r="B426" s="39"/>
      <c r="C426" s="1"/>
      <c r="D426" s="39"/>
      <c r="E426" s="1"/>
      <c r="F426" s="122"/>
      <c r="G426" s="1"/>
    </row>
    <row r="427" spans="1:7" ht="18" customHeight="1" x14ac:dyDescent="0.35">
      <c r="A427" s="3"/>
      <c r="B427" s="41"/>
      <c r="C427" s="6"/>
      <c r="D427" s="39"/>
      <c r="E427" s="1"/>
      <c r="F427" s="1"/>
      <c r="G427" s="1"/>
    </row>
  </sheetData>
  <sortState xmlns:xlrd2="http://schemas.microsoft.com/office/spreadsheetml/2017/richdata2" ref="A49:C85">
    <sortCondition ref="A49:A85"/>
  </sortState>
  <mergeCells count="39">
    <mergeCell ref="B318:G318"/>
    <mergeCell ref="B361:G361"/>
    <mergeCell ref="B93:G93"/>
    <mergeCell ref="B136:G136"/>
    <mergeCell ref="B406:G406"/>
    <mergeCell ref="B271:G271"/>
    <mergeCell ref="B139:G139"/>
    <mergeCell ref="B184:G184"/>
    <mergeCell ref="B229:G229"/>
    <mergeCell ref="B137:G137"/>
    <mergeCell ref="B181:G181"/>
    <mergeCell ref="B138:G138"/>
    <mergeCell ref="B407:G407"/>
    <mergeCell ref="B408:G408"/>
    <mergeCell ref="B272:G272"/>
    <mergeCell ref="B182:G182"/>
    <mergeCell ref="B183:G183"/>
    <mergeCell ref="B226:G226"/>
    <mergeCell ref="B227:G227"/>
    <mergeCell ref="B228:G228"/>
    <mergeCell ref="B362:G362"/>
    <mergeCell ref="B363:G363"/>
    <mergeCell ref="B273:G273"/>
    <mergeCell ref="B316:G316"/>
    <mergeCell ref="B317:G317"/>
    <mergeCell ref="B274:G274"/>
    <mergeCell ref="B319:G319"/>
    <mergeCell ref="B364:G364"/>
    <mergeCell ref="B1:G1"/>
    <mergeCell ref="B2:G2"/>
    <mergeCell ref="B46:G46"/>
    <mergeCell ref="B47:G47"/>
    <mergeCell ref="B4:G4"/>
    <mergeCell ref="B3:G3"/>
    <mergeCell ref="B48:G48"/>
    <mergeCell ref="B91:G91"/>
    <mergeCell ref="B92:G92"/>
    <mergeCell ref="B49:G49"/>
    <mergeCell ref="B94:G94"/>
  </mergeCells>
  <printOptions horizontalCentered="1"/>
  <pageMargins left="0.59055118110236227" right="0.39370078740157483" top="0.59055118110236227" bottom="0.11811023622047245" header="0.19685039370078741" footer="0.11811023622047245"/>
  <pageSetup paperSize="9" fitToWidth="0" fitToHeight="0" orientation="portrait" r:id="rId1"/>
  <headerFooter alignWithMargins="0">
    <oddHeader>&amp;L&amp;G</oddHeader>
    <oddFooter>&amp;L&amp;8งานทะเบียนและวัดผล&amp;R&amp;8ข้อมูล ณ วันที่ 31 ตุลาคม  2568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530"/>
  <sheetViews>
    <sheetView topLeftCell="A143" zoomScaleNormal="100" workbookViewId="0">
      <selection activeCell="D174" sqref="D174"/>
    </sheetView>
  </sheetViews>
  <sheetFormatPr defaultColWidth="9.140625" defaultRowHeight="18" customHeight="1" x14ac:dyDescent="0.35"/>
  <cols>
    <col min="1" max="1" width="5.85546875" style="35" customWidth="1"/>
    <col min="2" max="2" width="12.42578125" style="9" customWidth="1"/>
    <col min="3" max="3" width="29.140625" style="9" bestFit="1" customWidth="1"/>
    <col min="4" max="4" width="11.5703125" style="35" customWidth="1"/>
    <col min="5" max="7" width="11.5703125" style="9" customWidth="1"/>
    <col min="8" max="8" width="10.7109375" style="9" customWidth="1"/>
    <col min="9" max="9" width="28.85546875" style="2" customWidth="1"/>
    <col min="10" max="10" width="10.7109375" customWidth="1"/>
    <col min="11" max="20" width="6.85546875" customWidth="1"/>
    <col min="21" max="255" width="6.85546875" style="9" customWidth="1"/>
    <col min="256" max="16384" width="9.140625" style="9"/>
  </cols>
  <sheetData>
    <row r="1" spans="1:20" ht="18" customHeight="1" x14ac:dyDescent="0.35">
      <c r="B1" s="221" t="s">
        <v>0</v>
      </c>
      <c r="C1" s="221"/>
      <c r="D1" s="221"/>
      <c r="E1" s="221"/>
      <c r="F1" s="221"/>
      <c r="G1" s="221"/>
    </row>
    <row r="2" spans="1:20" ht="18" customHeight="1" x14ac:dyDescent="0.35">
      <c r="B2" s="221" t="str">
        <f>CONCATENATE("รายชื่อนักเรียน  ",'สรุปจำนวน-นร.'!$B$2," ชั้นมัธยมศึกษาปีที่ 2/1")</f>
        <v>รายชื่อนักเรียน  ภาคเรียนที่ 2 ปีการศึกษา 2568 ชั้นมัธยมศึกษาปีที่ 2/1</v>
      </c>
      <c r="C2" s="221"/>
      <c r="D2" s="221"/>
      <c r="E2" s="221"/>
      <c r="F2" s="221"/>
      <c r="G2" s="221"/>
    </row>
    <row r="3" spans="1:20" ht="18" customHeight="1" x14ac:dyDescent="0.35">
      <c r="B3" s="221" t="str">
        <f>"ครูที่ปรึกษา : "&amp;ครูที่ปรึกษา!$D$16</f>
        <v>ครูที่ปรึกษา : 1. นายเขต  ดอนประจำ  2. นางสาวจิรภา  ภูพันนา</v>
      </c>
      <c r="C3" s="221"/>
      <c r="D3" s="221"/>
      <c r="E3" s="221"/>
      <c r="F3" s="221"/>
      <c r="G3" s="221"/>
    </row>
    <row r="4" spans="1:20" ht="18" customHeight="1" x14ac:dyDescent="0.35">
      <c r="B4" s="219" t="str" cm="1">
        <f t="array" ref="B4">"ชาย  " &amp; SUM(COUNTIF(C6:C46,{"นาย","เด็กชาย"}&amp;"*")) &amp; "  คน     หญิง  " &amp; SUM(COUNTIF(C6:C46,{"นางสาว","เด็กหญิง"}&amp;"*")) &amp; "  คน     รวม  " &amp; COUNTA(C6:C46) &amp; "  คน"</f>
        <v>ชาย  12  คน     หญิง  21  คน     รวม  33  คน</v>
      </c>
      <c r="C4" s="219"/>
      <c r="D4" s="219"/>
      <c r="E4" s="219"/>
      <c r="F4" s="219"/>
      <c r="G4" s="219"/>
    </row>
    <row r="5" spans="1:20" ht="18" customHeight="1" x14ac:dyDescent="0.35">
      <c r="A5" s="7" t="s">
        <v>1</v>
      </c>
      <c r="B5" s="7" t="s">
        <v>2</v>
      </c>
      <c r="C5" s="7" t="s">
        <v>3</v>
      </c>
      <c r="D5" s="14"/>
      <c r="E5" s="8"/>
      <c r="F5" s="8"/>
      <c r="G5" s="8"/>
    </row>
    <row r="6" spans="1:20" s="11" customFormat="1" ht="18" customHeight="1" x14ac:dyDescent="0.35">
      <c r="A6" s="7" t="s">
        <v>4</v>
      </c>
      <c r="B6" s="7">
        <v>20020</v>
      </c>
      <c r="C6" s="142" t="s">
        <v>296</v>
      </c>
      <c r="D6" s="42"/>
      <c r="E6" s="31"/>
      <c r="F6" s="31"/>
      <c r="G6" s="31"/>
      <c r="I6" s="2"/>
      <c r="J6"/>
      <c r="K6"/>
      <c r="L6"/>
      <c r="M6"/>
      <c r="N6"/>
      <c r="O6"/>
      <c r="P6"/>
      <c r="Q6"/>
      <c r="R6"/>
      <c r="S6"/>
      <c r="T6"/>
    </row>
    <row r="7" spans="1:20" s="11" customFormat="1" ht="18" customHeight="1" x14ac:dyDescent="0.35">
      <c r="A7" s="7" t="s">
        <v>5</v>
      </c>
      <c r="B7" s="7">
        <v>20022</v>
      </c>
      <c r="C7" s="142" t="s">
        <v>298</v>
      </c>
      <c r="D7" s="42"/>
      <c r="E7" s="31"/>
      <c r="F7" s="31"/>
      <c r="G7" s="31"/>
      <c r="I7" s="2"/>
      <c r="J7"/>
      <c r="K7"/>
      <c r="L7"/>
      <c r="M7"/>
      <c r="N7"/>
      <c r="O7"/>
      <c r="P7"/>
      <c r="Q7"/>
      <c r="R7"/>
      <c r="S7"/>
      <c r="T7"/>
    </row>
    <row r="8" spans="1:20" ht="18" customHeight="1" x14ac:dyDescent="0.35">
      <c r="A8" s="7" t="s">
        <v>6</v>
      </c>
      <c r="B8" s="7">
        <v>20023</v>
      </c>
      <c r="C8" s="142" t="s">
        <v>299</v>
      </c>
      <c r="D8" s="14"/>
      <c r="E8" s="8"/>
      <c r="F8" s="8"/>
      <c r="G8" s="31"/>
    </row>
    <row r="9" spans="1:20" ht="18" customHeight="1" x14ac:dyDescent="0.35">
      <c r="A9" s="7" t="s">
        <v>7</v>
      </c>
      <c r="B9" s="7">
        <v>20024</v>
      </c>
      <c r="C9" s="142" t="s">
        <v>1003</v>
      </c>
      <c r="D9" s="14"/>
      <c r="E9" s="8"/>
      <c r="F9" s="8"/>
      <c r="G9" s="8"/>
    </row>
    <row r="10" spans="1:20" ht="18" customHeight="1" x14ac:dyDescent="0.35">
      <c r="A10" s="7" t="s">
        <v>8</v>
      </c>
      <c r="B10" s="7">
        <v>20025</v>
      </c>
      <c r="C10" s="142" t="s">
        <v>300</v>
      </c>
      <c r="D10" s="14"/>
      <c r="E10" s="8"/>
      <c r="F10" s="8"/>
      <c r="G10" s="8"/>
    </row>
    <row r="11" spans="1:20" ht="18" customHeight="1" x14ac:dyDescent="0.35">
      <c r="A11" s="7" t="s">
        <v>9</v>
      </c>
      <c r="B11" s="7">
        <v>20026</v>
      </c>
      <c r="C11" s="142" t="s">
        <v>301</v>
      </c>
      <c r="D11" s="14"/>
      <c r="E11" s="8"/>
      <c r="F11" s="8"/>
      <c r="G11" s="8"/>
    </row>
    <row r="12" spans="1:20" ht="18" customHeight="1" x14ac:dyDescent="0.35">
      <c r="A12" s="7" t="s">
        <v>10</v>
      </c>
      <c r="B12" s="7">
        <v>20027</v>
      </c>
      <c r="C12" s="142" t="s">
        <v>302</v>
      </c>
      <c r="D12" s="14"/>
      <c r="E12" s="8"/>
      <c r="F12" s="8"/>
      <c r="G12" s="8"/>
    </row>
    <row r="13" spans="1:20" ht="18" customHeight="1" x14ac:dyDescent="0.35">
      <c r="A13" s="7" t="s">
        <v>11</v>
      </c>
      <c r="B13" s="7">
        <v>20029</v>
      </c>
      <c r="C13" s="143" t="s">
        <v>647</v>
      </c>
      <c r="D13" s="14"/>
      <c r="E13" s="8"/>
      <c r="F13" s="8"/>
      <c r="G13" s="8"/>
    </row>
    <row r="14" spans="1:20" ht="18" customHeight="1" x14ac:dyDescent="0.35">
      <c r="A14" s="7" t="s">
        <v>12</v>
      </c>
      <c r="B14" s="7">
        <v>20030</v>
      </c>
      <c r="C14" s="142" t="s">
        <v>303</v>
      </c>
      <c r="D14" s="14"/>
      <c r="E14" s="8"/>
      <c r="F14" s="8"/>
      <c r="G14" s="8"/>
    </row>
    <row r="15" spans="1:20" ht="18" customHeight="1" x14ac:dyDescent="0.35">
      <c r="A15" s="7" t="s">
        <v>13</v>
      </c>
      <c r="B15" s="7">
        <v>20031</v>
      </c>
      <c r="C15" s="142" t="s">
        <v>304</v>
      </c>
      <c r="D15" s="14"/>
      <c r="E15" s="8"/>
      <c r="F15" s="8"/>
      <c r="G15" s="8"/>
    </row>
    <row r="16" spans="1:20" ht="18" customHeight="1" x14ac:dyDescent="0.35">
      <c r="A16" s="7" t="s">
        <v>14</v>
      </c>
      <c r="B16" s="7">
        <v>20032</v>
      </c>
      <c r="C16" s="142" t="s">
        <v>305</v>
      </c>
      <c r="D16" s="14"/>
      <c r="E16" s="8"/>
      <c r="F16" s="8"/>
      <c r="G16" s="8"/>
    </row>
    <row r="17" spans="1:7" ht="18" customHeight="1" x14ac:dyDescent="0.35">
      <c r="A17" s="7" t="s">
        <v>15</v>
      </c>
      <c r="B17" s="7">
        <v>20033</v>
      </c>
      <c r="C17" s="143" t="s">
        <v>306</v>
      </c>
      <c r="D17" s="14"/>
      <c r="E17" s="8"/>
      <c r="F17" s="8"/>
      <c r="G17" s="8"/>
    </row>
    <row r="18" spans="1:7" ht="18" customHeight="1" x14ac:dyDescent="0.35">
      <c r="A18" s="7" t="s">
        <v>16</v>
      </c>
      <c r="B18" s="7">
        <v>20035</v>
      </c>
      <c r="C18" s="142" t="s">
        <v>307</v>
      </c>
      <c r="D18" s="14"/>
      <c r="E18" s="8"/>
      <c r="F18" s="8"/>
      <c r="G18" s="8"/>
    </row>
    <row r="19" spans="1:7" ht="18" customHeight="1" x14ac:dyDescent="0.35">
      <c r="A19" s="7" t="s">
        <v>17</v>
      </c>
      <c r="B19" s="7">
        <v>20037</v>
      </c>
      <c r="C19" s="142" t="s">
        <v>308</v>
      </c>
      <c r="D19" s="14"/>
      <c r="E19" s="8"/>
      <c r="F19" s="8"/>
      <c r="G19" s="8"/>
    </row>
    <row r="20" spans="1:7" ht="18" customHeight="1" x14ac:dyDescent="0.35">
      <c r="A20" s="7" t="s">
        <v>18</v>
      </c>
      <c r="B20" s="7">
        <v>20038</v>
      </c>
      <c r="C20" s="142" t="s">
        <v>309</v>
      </c>
      <c r="D20" s="14"/>
      <c r="E20" s="8"/>
      <c r="F20" s="8"/>
      <c r="G20" s="21"/>
    </row>
    <row r="21" spans="1:7" ht="18" customHeight="1" x14ac:dyDescent="0.35">
      <c r="A21" s="7" t="s">
        <v>19</v>
      </c>
      <c r="B21" s="7">
        <v>20039</v>
      </c>
      <c r="C21" s="142" t="s">
        <v>310</v>
      </c>
      <c r="D21" s="14"/>
      <c r="E21" s="8"/>
      <c r="F21" s="8"/>
      <c r="G21" s="8"/>
    </row>
    <row r="22" spans="1:7" ht="18" customHeight="1" x14ac:dyDescent="0.35">
      <c r="A22" s="7" t="s">
        <v>20</v>
      </c>
      <c r="B22" s="7">
        <v>20040</v>
      </c>
      <c r="C22" s="142" t="s">
        <v>311</v>
      </c>
      <c r="D22" s="14"/>
      <c r="E22" s="8"/>
      <c r="F22" s="8"/>
      <c r="G22" s="8"/>
    </row>
    <row r="23" spans="1:7" ht="18" customHeight="1" x14ac:dyDescent="0.35">
      <c r="A23" s="7" t="s">
        <v>21</v>
      </c>
      <c r="B23" s="7">
        <v>20041</v>
      </c>
      <c r="C23" s="142" t="s">
        <v>312</v>
      </c>
      <c r="D23" s="14"/>
      <c r="E23" s="8"/>
      <c r="F23" s="8"/>
      <c r="G23" s="8"/>
    </row>
    <row r="24" spans="1:7" ht="18" customHeight="1" x14ac:dyDescent="0.35">
      <c r="A24" s="7" t="s">
        <v>22</v>
      </c>
      <c r="B24" s="7">
        <v>20042</v>
      </c>
      <c r="C24" s="142" t="s">
        <v>1004</v>
      </c>
      <c r="D24" s="14"/>
      <c r="E24" s="8"/>
      <c r="F24" s="8"/>
      <c r="G24" s="8"/>
    </row>
    <row r="25" spans="1:7" ht="18" customHeight="1" x14ac:dyDescent="0.35">
      <c r="A25" s="7" t="s">
        <v>23</v>
      </c>
      <c r="B25" s="7">
        <v>20043</v>
      </c>
      <c r="C25" s="142" t="s">
        <v>313</v>
      </c>
      <c r="D25" s="14"/>
      <c r="E25" s="8"/>
      <c r="F25" s="8"/>
      <c r="G25" s="8"/>
    </row>
    <row r="26" spans="1:7" ht="18" customHeight="1" x14ac:dyDescent="0.35">
      <c r="A26" s="7" t="s">
        <v>24</v>
      </c>
      <c r="B26" s="7">
        <v>20044</v>
      </c>
      <c r="C26" s="142" t="s">
        <v>314</v>
      </c>
      <c r="D26" s="14"/>
      <c r="E26" s="8"/>
      <c r="F26" s="8"/>
      <c r="G26" s="8"/>
    </row>
    <row r="27" spans="1:7" ht="18" customHeight="1" x14ac:dyDescent="0.35">
      <c r="A27" s="7" t="s">
        <v>25</v>
      </c>
      <c r="B27" s="7">
        <v>20045</v>
      </c>
      <c r="C27" s="142" t="s">
        <v>315</v>
      </c>
      <c r="D27" s="14"/>
      <c r="E27" s="8"/>
      <c r="F27" s="8"/>
      <c r="G27" s="8"/>
    </row>
    <row r="28" spans="1:7" ht="18" customHeight="1" x14ac:dyDescent="0.35">
      <c r="A28" s="7" t="s">
        <v>26</v>
      </c>
      <c r="B28" s="7">
        <v>20046</v>
      </c>
      <c r="C28" s="142" t="s">
        <v>644</v>
      </c>
      <c r="D28" s="14"/>
      <c r="E28" s="8"/>
      <c r="F28" s="8"/>
      <c r="G28" s="8"/>
    </row>
    <row r="29" spans="1:7" ht="18" customHeight="1" x14ac:dyDescent="0.35">
      <c r="A29" s="7" t="s">
        <v>27</v>
      </c>
      <c r="B29" s="7">
        <v>20047</v>
      </c>
      <c r="C29" s="142" t="s">
        <v>316</v>
      </c>
      <c r="D29" s="14"/>
      <c r="E29" s="8"/>
      <c r="F29" s="8"/>
      <c r="G29" s="8"/>
    </row>
    <row r="30" spans="1:7" ht="18" customHeight="1" x14ac:dyDescent="0.35">
      <c r="A30" s="7" t="s">
        <v>28</v>
      </c>
      <c r="B30" s="7">
        <v>20048</v>
      </c>
      <c r="C30" s="142" t="s">
        <v>317</v>
      </c>
      <c r="D30" s="14"/>
      <c r="E30" s="8"/>
      <c r="F30" s="8"/>
      <c r="G30" s="8"/>
    </row>
    <row r="31" spans="1:7" ht="18" customHeight="1" x14ac:dyDescent="0.35">
      <c r="A31" s="7" t="s">
        <v>29</v>
      </c>
      <c r="B31" s="7">
        <v>20049</v>
      </c>
      <c r="C31" s="142" t="s">
        <v>318</v>
      </c>
      <c r="D31" s="14"/>
      <c r="E31" s="8"/>
      <c r="F31" s="8"/>
      <c r="G31" s="8"/>
    </row>
    <row r="32" spans="1:7" ht="18" customHeight="1" x14ac:dyDescent="0.35">
      <c r="A32" s="7" t="s">
        <v>30</v>
      </c>
      <c r="B32" s="7">
        <v>20050</v>
      </c>
      <c r="C32" s="142" t="s">
        <v>319</v>
      </c>
      <c r="D32" s="14"/>
      <c r="E32" s="8"/>
      <c r="F32" s="8"/>
      <c r="G32" s="8"/>
    </row>
    <row r="33" spans="1:7" ht="18" customHeight="1" x14ac:dyDescent="0.35">
      <c r="A33" s="7" t="s">
        <v>31</v>
      </c>
      <c r="B33" s="7">
        <v>20051</v>
      </c>
      <c r="C33" s="142" t="s">
        <v>320</v>
      </c>
      <c r="D33" s="14"/>
      <c r="E33" s="8"/>
      <c r="F33" s="8"/>
      <c r="G33" s="8"/>
    </row>
    <row r="34" spans="1:7" ht="18" customHeight="1" x14ac:dyDescent="0.35">
      <c r="A34" s="7" t="s">
        <v>32</v>
      </c>
      <c r="B34" s="7">
        <v>20052</v>
      </c>
      <c r="C34" s="142" t="s">
        <v>321</v>
      </c>
      <c r="D34" s="14"/>
      <c r="E34" s="8"/>
      <c r="F34" s="8"/>
      <c r="G34" s="8"/>
    </row>
    <row r="35" spans="1:7" ht="18" customHeight="1" x14ac:dyDescent="0.35">
      <c r="A35" s="7">
        <v>30</v>
      </c>
      <c r="B35" s="7">
        <v>20053</v>
      </c>
      <c r="C35" s="142" t="s">
        <v>322</v>
      </c>
      <c r="D35" s="14"/>
      <c r="E35" s="8"/>
      <c r="F35" s="8"/>
      <c r="G35" s="8"/>
    </row>
    <row r="36" spans="1:7" ht="18" customHeight="1" x14ac:dyDescent="0.35">
      <c r="A36" s="7">
        <v>31</v>
      </c>
      <c r="B36" s="7">
        <v>20054</v>
      </c>
      <c r="C36" s="144" t="s">
        <v>323</v>
      </c>
      <c r="D36" s="14"/>
      <c r="E36" s="8"/>
      <c r="F36" s="8"/>
      <c r="G36" s="8"/>
    </row>
    <row r="37" spans="1:7" ht="18" customHeight="1" x14ac:dyDescent="0.35">
      <c r="A37" s="7">
        <v>32</v>
      </c>
      <c r="B37" s="7">
        <v>20055</v>
      </c>
      <c r="C37" s="142" t="s">
        <v>324</v>
      </c>
      <c r="D37" s="14"/>
      <c r="E37" s="8"/>
      <c r="F37" s="8"/>
      <c r="G37" s="8"/>
    </row>
    <row r="38" spans="1:7" ht="18" customHeight="1" x14ac:dyDescent="0.35">
      <c r="A38" s="7">
        <v>33</v>
      </c>
      <c r="B38" s="7">
        <v>20057</v>
      </c>
      <c r="C38" s="142" t="s">
        <v>325</v>
      </c>
      <c r="D38" s="14"/>
      <c r="E38" s="8"/>
      <c r="F38" s="8"/>
      <c r="G38" s="8"/>
    </row>
    <row r="39" spans="1:7" ht="18" customHeight="1" x14ac:dyDescent="0.35">
      <c r="A39" s="193"/>
      <c r="B39" s="194"/>
      <c r="C39" s="194"/>
      <c r="D39" s="195"/>
      <c r="E39" s="194"/>
      <c r="F39" s="194"/>
      <c r="G39" s="194"/>
    </row>
    <row r="40" spans="1:7" ht="18" customHeight="1" x14ac:dyDescent="0.35">
      <c r="A40" s="10"/>
    </row>
    <row r="41" spans="1:7" ht="18" customHeight="1" x14ac:dyDescent="0.35">
      <c r="A41" s="10"/>
    </row>
    <row r="42" spans="1:7" ht="18" customHeight="1" x14ac:dyDescent="0.35">
      <c r="A42" s="10"/>
    </row>
    <row r="43" spans="1:7" ht="18" customHeight="1" x14ac:dyDescent="0.35">
      <c r="A43" s="10"/>
    </row>
    <row r="44" spans="1:7" ht="18" customHeight="1" x14ac:dyDescent="0.35">
      <c r="A44" s="10"/>
    </row>
    <row r="45" spans="1:7" ht="18" customHeight="1" x14ac:dyDescent="0.35">
      <c r="A45" s="10"/>
    </row>
    <row r="47" spans="1:7" ht="18" customHeight="1" x14ac:dyDescent="0.35">
      <c r="B47" s="221" t="s">
        <v>0</v>
      </c>
      <c r="C47" s="221"/>
      <c r="D47" s="221"/>
      <c r="E47" s="221"/>
      <c r="F47" s="221"/>
      <c r="G47" s="221"/>
    </row>
    <row r="48" spans="1:7" ht="18" customHeight="1" x14ac:dyDescent="0.35">
      <c r="B48" s="221" t="str">
        <f>CONCATENATE("รายชื่อนักเรียน  ",'สรุปจำนวน-นร.'!$B$2," ชั้นมัธยมศึกษาปีที่ 2/2")</f>
        <v>รายชื่อนักเรียน  ภาคเรียนที่ 2 ปีการศึกษา 2568 ชั้นมัธยมศึกษาปีที่ 2/2</v>
      </c>
      <c r="C48" s="221"/>
      <c r="D48" s="221"/>
      <c r="E48" s="221"/>
      <c r="F48" s="221"/>
      <c r="G48" s="221"/>
    </row>
    <row r="49" spans="1:20" ht="18" customHeight="1" x14ac:dyDescent="0.35">
      <c r="B49" s="221" t="str">
        <f>"ครูที่ปรึกษา : "&amp;ครูที่ปรึกษา!$D$17</f>
        <v>ครูที่ปรึกษา : 1. นางนิตยา  บูรพาพรพันธ์  2. นางสาวมลิสา แต้ธวัช</v>
      </c>
      <c r="C49" s="221"/>
      <c r="D49" s="221"/>
      <c r="E49" s="221"/>
      <c r="F49" s="221"/>
      <c r="G49" s="221"/>
    </row>
    <row r="50" spans="1:20" s="11" customFormat="1" ht="18" customHeight="1" x14ac:dyDescent="0.35">
      <c r="B50" s="219" t="str" cm="1">
        <f t="array" ref="B50">"ชาย  " &amp; SUM(COUNTIF(C52:C92,{"นาย","เด็กชาย"}&amp;"*")) &amp; "  คน     หญิง  " &amp; SUM(COUNTIF(C52:C92,{"นางสาว","เด็กหญิง"}&amp;"*")) &amp; "  คน     รวม  " &amp; COUNTA(C52:C92) &amp; "  คน"</f>
        <v>ชาย  12  คน     หญิง  20  คน     รวม  32  คน</v>
      </c>
      <c r="C50" s="219"/>
      <c r="D50" s="219"/>
      <c r="E50" s="219"/>
      <c r="F50" s="219"/>
      <c r="G50" s="219"/>
      <c r="I50" s="2"/>
      <c r="J50"/>
      <c r="K50"/>
      <c r="L50"/>
      <c r="M50"/>
      <c r="N50"/>
      <c r="O50"/>
      <c r="P50"/>
      <c r="Q50"/>
      <c r="R50"/>
      <c r="S50"/>
      <c r="T50"/>
    </row>
    <row r="51" spans="1:20" s="11" customFormat="1" ht="18" customHeight="1" x14ac:dyDescent="0.35">
      <c r="A51" s="7" t="s">
        <v>1</v>
      </c>
      <c r="B51" s="7" t="s">
        <v>2</v>
      </c>
      <c r="C51" s="14" t="s">
        <v>34</v>
      </c>
      <c r="D51" s="14"/>
      <c r="E51" s="8"/>
      <c r="F51" s="8"/>
      <c r="G51" s="8"/>
      <c r="I51" s="2"/>
      <c r="J51"/>
      <c r="K51"/>
      <c r="L51"/>
      <c r="M51"/>
      <c r="N51"/>
      <c r="O51"/>
      <c r="P51"/>
      <c r="Q51"/>
      <c r="R51"/>
      <c r="S51"/>
      <c r="T51"/>
    </row>
    <row r="52" spans="1:20" s="11" customFormat="1" ht="18" customHeight="1" x14ac:dyDescent="0.35">
      <c r="A52" s="13" t="s">
        <v>4</v>
      </c>
      <c r="B52" s="7">
        <v>20058</v>
      </c>
      <c r="C52" s="145" t="s">
        <v>326</v>
      </c>
      <c r="D52" s="42"/>
      <c r="E52" s="31"/>
      <c r="F52" s="31"/>
      <c r="G52" s="31"/>
      <c r="I52" s="2"/>
      <c r="J52"/>
      <c r="K52"/>
      <c r="L52"/>
      <c r="M52"/>
      <c r="N52"/>
      <c r="O52"/>
      <c r="P52"/>
      <c r="Q52"/>
      <c r="R52"/>
      <c r="S52"/>
      <c r="T52"/>
    </row>
    <row r="53" spans="1:20" s="11" customFormat="1" ht="18" customHeight="1" x14ac:dyDescent="0.35">
      <c r="A53" s="13" t="s">
        <v>5</v>
      </c>
      <c r="B53" s="7">
        <v>20060</v>
      </c>
      <c r="C53" s="145" t="s">
        <v>327</v>
      </c>
      <c r="D53" s="42"/>
      <c r="E53" s="31"/>
      <c r="F53" s="31"/>
      <c r="G53" s="31"/>
      <c r="I53" s="2"/>
      <c r="J53"/>
      <c r="K53"/>
      <c r="L53"/>
      <c r="M53"/>
      <c r="N53"/>
      <c r="O53"/>
      <c r="P53"/>
      <c r="Q53"/>
      <c r="R53"/>
      <c r="S53"/>
      <c r="T53"/>
    </row>
    <row r="54" spans="1:20" ht="18" customHeight="1" x14ac:dyDescent="0.35">
      <c r="A54" s="13" t="s">
        <v>6</v>
      </c>
      <c r="B54" s="7">
        <v>20061</v>
      </c>
      <c r="C54" s="145" t="s">
        <v>328</v>
      </c>
      <c r="D54" s="42"/>
      <c r="E54" s="31"/>
      <c r="F54" s="31"/>
      <c r="G54" s="31"/>
    </row>
    <row r="55" spans="1:20" ht="18" customHeight="1" x14ac:dyDescent="0.35">
      <c r="A55" s="7" t="s">
        <v>7</v>
      </c>
      <c r="B55" s="7">
        <v>20062</v>
      </c>
      <c r="C55" s="145" t="s">
        <v>329</v>
      </c>
      <c r="D55" s="42"/>
      <c r="E55" s="31"/>
      <c r="F55" s="31"/>
      <c r="G55" s="31"/>
    </row>
    <row r="56" spans="1:20" ht="18" customHeight="1" x14ac:dyDescent="0.35">
      <c r="A56" s="7" t="s">
        <v>8</v>
      </c>
      <c r="B56" s="7">
        <v>20063</v>
      </c>
      <c r="C56" s="145" t="s">
        <v>330</v>
      </c>
      <c r="D56" s="14"/>
      <c r="E56" s="8"/>
      <c r="F56" s="8"/>
      <c r="G56" s="8"/>
    </row>
    <row r="57" spans="1:20" ht="18" customHeight="1" x14ac:dyDescent="0.35">
      <c r="A57" s="7" t="s">
        <v>9</v>
      </c>
      <c r="B57" s="7">
        <v>20065</v>
      </c>
      <c r="C57" s="145" t="s">
        <v>331</v>
      </c>
      <c r="D57" s="14"/>
      <c r="E57" s="8"/>
      <c r="F57" s="8"/>
      <c r="G57" s="8"/>
    </row>
    <row r="58" spans="1:20" ht="18" customHeight="1" x14ac:dyDescent="0.35">
      <c r="A58" s="7" t="s">
        <v>10</v>
      </c>
      <c r="B58" s="7">
        <v>20066</v>
      </c>
      <c r="C58" s="146" t="s">
        <v>332</v>
      </c>
      <c r="D58" s="14"/>
      <c r="E58" s="8"/>
      <c r="F58" s="8"/>
      <c r="G58" s="8"/>
    </row>
    <row r="59" spans="1:20" ht="18" customHeight="1" x14ac:dyDescent="0.35">
      <c r="A59" s="7" t="s">
        <v>11</v>
      </c>
      <c r="B59" s="7">
        <v>20069</v>
      </c>
      <c r="C59" s="147" t="s">
        <v>333</v>
      </c>
      <c r="D59" s="14"/>
      <c r="E59" s="8"/>
      <c r="F59" s="8"/>
      <c r="G59" s="8"/>
    </row>
    <row r="60" spans="1:20" ht="18" customHeight="1" x14ac:dyDescent="0.35">
      <c r="A60" s="7" t="s">
        <v>12</v>
      </c>
      <c r="B60" s="7">
        <v>20070</v>
      </c>
      <c r="C60" s="145" t="s">
        <v>334</v>
      </c>
      <c r="D60" s="14"/>
      <c r="E60" s="8"/>
      <c r="F60" s="8"/>
      <c r="G60" s="8"/>
    </row>
    <row r="61" spans="1:20" ht="18" customHeight="1" x14ac:dyDescent="0.35">
      <c r="A61" s="7" t="s">
        <v>13</v>
      </c>
      <c r="B61" s="7">
        <v>20071</v>
      </c>
      <c r="C61" s="145" t="s">
        <v>335</v>
      </c>
      <c r="D61" s="14"/>
      <c r="E61" s="8"/>
      <c r="F61" s="8"/>
      <c r="G61" s="8"/>
    </row>
    <row r="62" spans="1:20" ht="18" customHeight="1" x14ac:dyDescent="0.35">
      <c r="A62" s="7" t="s">
        <v>14</v>
      </c>
      <c r="B62" s="7">
        <v>20072</v>
      </c>
      <c r="C62" s="146" t="s">
        <v>336</v>
      </c>
      <c r="D62" s="14"/>
      <c r="E62" s="8"/>
      <c r="F62" s="8"/>
      <c r="G62" s="8"/>
    </row>
    <row r="63" spans="1:20" ht="18" customHeight="1" x14ac:dyDescent="0.35">
      <c r="A63" s="7" t="s">
        <v>15</v>
      </c>
      <c r="B63" s="7">
        <v>20073</v>
      </c>
      <c r="C63" s="146" t="s">
        <v>337</v>
      </c>
      <c r="D63" s="14"/>
      <c r="E63" s="8"/>
      <c r="F63" s="8"/>
      <c r="G63" s="8"/>
    </row>
    <row r="64" spans="1:20" ht="18" customHeight="1" x14ac:dyDescent="0.35">
      <c r="A64" s="7" t="s">
        <v>16</v>
      </c>
      <c r="B64" s="7">
        <v>20074</v>
      </c>
      <c r="C64" s="145" t="s">
        <v>338</v>
      </c>
      <c r="D64" s="14"/>
      <c r="E64" s="8"/>
      <c r="F64" s="8"/>
      <c r="G64" s="8"/>
    </row>
    <row r="65" spans="1:7" ht="18" customHeight="1" x14ac:dyDescent="0.35">
      <c r="A65" s="7" t="s">
        <v>17</v>
      </c>
      <c r="B65" s="7">
        <v>20075</v>
      </c>
      <c r="C65" s="145" t="s">
        <v>1005</v>
      </c>
      <c r="D65" s="14"/>
      <c r="E65" s="8"/>
      <c r="F65" s="8"/>
      <c r="G65" s="8"/>
    </row>
    <row r="66" spans="1:7" ht="18" customHeight="1" x14ac:dyDescent="0.35">
      <c r="A66" s="7" t="s">
        <v>18</v>
      </c>
      <c r="B66" s="7">
        <v>20076</v>
      </c>
      <c r="C66" s="147" t="s">
        <v>339</v>
      </c>
      <c r="D66" s="14"/>
      <c r="E66" s="8"/>
      <c r="F66" s="8"/>
      <c r="G66" s="8"/>
    </row>
    <row r="67" spans="1:7" ht="18" customHeight="1" x14ac:dyDescent="0.35">
      <c r="A67" s="7" t="s">
        <v>19</v>
      </c>
      <c r="B67" s="7">
        <v>20077</v>
      </c>
      <c r="C67" s="145" t="s">
        <v>340</v>
      </c>
      <c r="D67" s="14"/>
      <c r="E67" s="8"/>
      <c r="F67" s="8"/>
      <c r="G67" s="8"/>
    </row>
    <row r="68" spans="1:7" ht="18" customHeight="1" x14ac:dyDescent="0.35">
      <c r="A68" s="7" t="s">
        <v>20</v>
      </c>
      <c r="B68" s="7">
        <v>20078</v>
      </c>
      <c r="C68" s="147" t="s">
        <v>341</v>
      </c>
      <c r="D68" s="14"/>
      <c r="E68" s="8"/>
      <c r="F68" s="8"/>
      <c r="G68" s="8"/>
    </row>
    <row r="69" spans="1:7" ht="18" customHeight="1" x14ac:dyDescent="0.35">
      <c r="A69" s="7" t="s">
        <v>21</v>
      </c>
      <c r="B69" s="7">
        <v>20079</v>
      </c>
      <c r="C69" s="145" t="s">
        <v>631</v>
      </c>
      <c r="D69" s="14"/>
      <c r="E69" s="8"/>
      <c r="F69" s="8"/>
      <c r="G69" s="8"/>
    </row>
    <row r="70" spans="1:7" ht="18" customHeight="1" x14ac:dyDescent="0.35">
      <c r="A70" s="7" t="s">
        <v>22</v>
      </c>
      <c r="B70" s="7">
        <v>20080</v>
      </c>
      <c r="C70" s="145" t="s">
        <v>342</v>
      </c>
      <c r="D70" s="14"/>
      <c r="E70" s="8"/>
      <c r="F70" s="8"/>
      <c r="G70" s="8"/>
    </row>
    <row r="71" spans="1:7" ht="18" customHeight="1" x14ac:dyDescent="0.35">
      <c r="A71" s="7" t="s">
        <v>23</v>
      </c>
      <c r="B71" s="7">
        <v>20081</v>
      </c>
      <c r="C71" s="145" t="s">
        <v>343</v>
      </c>
      <c r="D71" s="14"/>
      <c r="E71" s="8"/>
      <c r="F71" s="8"/>
      <c r="G71" s="8"/>
    </row>
    <row r="72" spans="1:7" ht="18" customHeight="1" x14ac:dyDescent="0.35">
      <c r="A72" s="7" t="s">
        <v>24</v>
      </c>
      <c r="B72" s="7">
        <v>20084</v>
      </c>
      <c r="C72" s="145" t="s">
        <v>344</v>
      </c>
      <c r="D72" s="14"/>
      <c r="E72" s="8"/>
      <c r="F72" s="8"/>
      <c r="G72" s="8"/>
    </row>
    <row r="73" spans="1:7" ht="18" customHeight="1" x14ac:dyDescent="0.35">
      <c r="A73" s="7" t="s">
        <v>25</v>
      </c>
      <c r="B73" s="7">
        <v>20085</v>
      </c>
      <c r="C73" s="145" t="s">
        <v>345</v>
      </c>
      <c r="D73" s="14"/>
      <c r="E73" s="8"/>
      <c r="F73" s="8"/>
      <c r="G73" s="8"/>
    </row>
    <row r="74" spans="1:7" ht="18" customHeight="1" x14ac:dyDescent="0.35">
      <c r="A74" s="7" t="s">
        <v>26</v>
      </c>
      <c r="B74" s="7">
        <v>20086</v>
      </c>
      <c r="C74" s="146" t="s">
        <v>346</v>
      </c>
      <c r="D74" s="14"/>
      <c r="E74" s="8"/>
      <c r="F74" s="8"/>
      <c r="G74" s="8"/>
    </row>
    <row r="75" spans="1:7" ht="18" customHeight="1" x14ac:dyDescent="0.35">
      <c r="A75" s="7" t="s">
        <v>27</v>
      </c>
      <c r="B75" s="7">
        <v>20087</v>
      </c>
      <c r="C75" s="147" t="s">
        <v>1006</v>
      </c>
      <c r="D75" s="14"/>
      <c r="E75" s="8"/>
      <c r="F75" s="8"/>
      <c r="G75" s="8"/>
    </row>
    <row r="76" spans="1:7" ht="18" customHeight="1" x14ac:dyDescent="0.35">
      <c r="A76" s="7" t="s">
        <v>28</v>
      </c>
      <c r="B76" s="7">
        <v>20088</v>
      </c>
      <c r="C76" s="145" t="s">
        <v>347</v>
      </c>
      <c r="D76" s="14"/>
      <c r="E76" s="8"/>
      <c r="F76" s="8"/>
      <c r="G76" s="8"/>
    </row>
    <row r="77" spans="1:7" ht="18" customHeight="1" x14ac:dyDescent="0.35">
      <c r="A77" s="7" t="s">
        <v>29</v>
      </c>
      <c r="B77" s="7">
        <v>20089</v>
      </c>
      <c r="C77" s="145" t="s">
        <v>348</v>
      </c>
      <c r="D77" s="14"/>
      <c r="E77" s="8"/>
      <c r="F77" s="8"/>
      <c r="G77" s="8"/>
    </row>
    <row r="78" spans="1:7" ht="18" customHeight="1" x14ac:dyDescent="0.35">
      <c r="A78" s="7" t="s">
        <v>30</v>
      </c>
      <c r="B78" s="7">
        <v>20090</v>
      </c>
      <c r="C78" s="145" t="s">
        <v>1007</v>
      </c>
      <c r="D78" s="14"/>
      <c r="E78" s="8"/>
      <c r="F78" s="8"/>
      <c r="G78" s="8"/>
    </row>
    <row r="79" spans="1:7" ht="18" customHeight="1" x14ac:dyDescent="0.35">
      <c r="A79" s="7" t="s">
        <v>31</v>
      </c>
      <c r="B79" s="7">
        <v>20091</v>
      </c>
      <c r="C79" s="146" t="s">
        <v>349</v>
      </c>
      <c r="D79" s="14"/>
      <c r="E79" s="8"/>
      <c r="F79" s="8"/>
      <c r="G79" s="8"/>
    </row>
    <row r="80" spans="1:7" ht="18" customHeight="1" x14ac:dyDescent="0.35">
      <c r="A80" s="7" t="s">
        <v>32</v>
      </c>
      <c r="B80" s="7">
        <v>20092</v>
      </c>
      <c r="C80" s="145" t="s">
        <v>350</v>
      </c>
      <c r="D80" s="14"/>
      <c r="E80" s="8"/>
      <c r="F80" s="8"/>
      <c r="G80" s="8"/>
    </row>
    <row r="81" spans="1:20" ht="18" customHeight="1" x14ac:dyDescent="0.35">
      <c r="A81" s="7" t="s">
        <v>33</v>
      </c>
      <c r="B81" s="7">
        <v>20094</v>
      </c>
      <c r="C81" s="145" t="s">
        <v>351</v>
      </c>
      <c r="D81" s="14"/>
      <c r="E81" s="8"/>
      <c r="F81" s="8"/>
      <c r="G81" s="8"/>
    </row>
    <row r="82" spans="1:20" ht="18" customHeight="1" x14ac:dyDescent="0.35">
      <c r="A82" s="7">
        <v>31</v>
      </c>
      <c r="B82" s="14">
        <v>20461</v>
      </c>
      <c r="C82" s="8" t="s">
        <v>590</v>
      </c>
      <c r="D82" s="14"/>
      <c r="E82" s="8"/>
      <c r="F82" s="8"/>
      <c r="G82" s="8"/>
    </row>
    <row r="83" spans="1:20" ht="18" customHeight="1" x14ac:dyDescent="0.35">
      <c r="A83" s="7">
        <v>32</v>
      </c>
      <c r="B83" s="14">
        <v>20462</v>
      </c>
      <c r="C83" s="8" t="s">
        <v>591</v>
      </c>
      <c r="D83" s="14"/>
      <c r="E83" s="8"/>
      <c r="F83" s="8"/>
      <c r="G83" s="86"/>
    </row>
    <row r="84" spans="1:20" ht="18" customHeight="1" x14ac:dyDescent="0.35">
      <c r="A84" s="193"/>
      <c r="B84" s="194"/>
      <c r="C84" s="194"/>
      <c r="D84" s="195"/>
      <c r="E84" s="194"/>
      <c r="F84" s="194"/>
      <c r="G84" s="194"/>
    </row>
    <row r="85" spans="1:20" ht="18" customHeight="1" x14ac:dyDescent="0.35">
      <c r="A85" s="10"/>
    </row>
    <row r="86" spans="1:20" ht="18" customHeight="1" x14ac:dyDescent="0.35">
      <c r="A86" s="10"/>
    </row>
    <row r="87" spans="1:20" ht="18" customHeight="1" x14ac:dyDescent="0.35">
      <c r="A87" s="10"/>
    </row>
    <row r="88" spans="1:20" ht="18" customHeight="1" x14ac:dyDescent="0.35">
      <c r="A88" s="10"/>
      <c r="G88" s="30"/>
    </row>
    <row r="89" spans="1:20" ht="18" customHeight="1" x14ac:dyDescent="0.35">
      <c r="A89" s="10"/>
      <c r="G89" s="30"/>
    </row>
    <row r="90" spans="1:20" ht="18" customHeight="1" x14ac:dyDescent="0.35">
      <c r="A90" s="10"/>
      <c r="G90" s="30"/>
    </row>
    <row r="91" spans="1:20" ht="17.45" customHeight="1" x14ac:dyDescent="0.35">
      <c r="A91" s="10"/>
      <c r="G91" s="30"/>
    </row>
    <row r="92" spans="1:20" ht="17.45" customHeight="1" x14ac:dyDescent="0.35"/>
    <row r="93" spans="1:20" ht="17.45" customHeight="1" x14ac:dyDescent="0.35">
      <c r="B93" s="221" t="s">
        <v>0</v>
      </c>
      <c r="C93" s="221"/>
      <c r="D93" s="221"/>
      <c r="E93" s="221"/>
      <c r="F93" s="221"/>
      <c r="G93" s="221"/>
    </row>
    <row r="94" spans="1:20" s="11" customFormat="1" ht="17.45" customHeight="1" x14ac:dyDescent="0.35">
      <c r="B94" s="221" t="str">
        <f>CONCATENATE("รายชื่อนักเรียน  ",'สรุปจำนวน-นร.'!$B$2," ชั้นมัธยมศึกษาปีที่ 2/3")</f>
        <v>รายชื่อนักเรียน  ภาคเรียนที่ 2 ปีการศึกษา 2568 ชั้นมัธยมศึกษาปีที่ 2/3</v>
      </c>
      <c r="C94" s="221"/>
      <c r="D94" s="221"/>
      <c r="E94" s="221"/>
      <c r="F94" s="221"/>
      <c r="G94" s="221"/>
      <c r="I94" s="2"/>
      <c r="J94"/>
      <c r="K94"/>
      <c r="L94"/>
      <c r="M94"/>
      <c r="N94"/>
      <c r="O94"/>
      <c r="P94"/>
      <c r="Q94"/>
      <c r="R94"/>
      <c r="S94"/>
      <c r="T94"/>
    </row>
    <row r="95" spans="1:20" s="11" customFormat="1" ht="17.45" customHeight="1" x14ac:dyDescent="0.35">
      <c r="A95" s="35"/>
      <c r="B95" s="221" t="str">
        <f>"ครูที่ปรึกษา : "&amp;ครูที่ปรึกษา!$D$18</f>
        <v xml:space="preserve">ครูที่ปรึกษา : 1. นางสุภาภรณ์  ดงเรืองศรี  2. นางสาวปิยะดา  ดีสวนโคก  </v>
      </c>
      <c r="C95" s="221"/>
      <c r="D95" s="221"/>
      <c r="E95" s="221"/>
      <c r="F95" s="221"/>
      <c r="G95" s="221"/>
      <c r="I95" s="2"/>
      <c r="J95"/>
      <c r="K95"/>
      <c r="L95"/>
      <c r="M95"/>
      <c r="N95"/>
      <c r="O95"/>
      <c r="P95"/>
      <c r="Q95"/>
      <c r="R95"/>
      <c r="S95"/>
      <c r="T95"/>
    </row>
    <row r="96" spans="1:20" ht="17.45" customHeight="1" x14ac:dyDescent="0.35">
      <c r="B96" s="219" t="str">
        <f>"ชาย  " &amp; SUM(COUNTIF(C98:C140,{"นาย","เด็กชาย"}&amp;"*")) &amp; "  คน     หญิง  " &amp; SUM(COUNTIF(C98:C140,{"นางสาว","เด็กหญิง"}&amp;"*")) &amp; "  คน     รวม  " &amp; COUNTA(C98:C140) &amp; "  คน"</f>
        <v>ชาย  13  คน     หญิง  16  คน     รวม  29  คน</v>
      </c>
      <c r="C96" s="219"/>
      <c r="D96" s="219"/>
      <c r="E96" s="219"/>
      <c r="F96" s="219"/>
      <c r="G96" s="219"/>
    </row>
    <row r="97" spans="1:7" ht="17.45" customHeight="1" x14ac:dyDescent="0.35">
      <c r="A97" s="7" t="s">
        <v>1</v>
      </c>
      <c r="B97" s="7" t="s">
        <v>2</v>
      </c>
      <c r="C97" s="14" t="s">
        <v>34</v>
      </c>
      <c r="D97" s="14"/>
      <c r="E97" s="8"/>
      <c r="F97" s="8"/>
      <c r="G97" s="8"/>
    </row>
    <row r="98" spans="1:7" ht="17.45" customHeight="1" x14ac:dyDescent="0.35">
      <c r="A98" s="13" t="s">
        <v>4</v>
      </c>
      <c r="B98" s="7">
        <v>20095</v>
      </c>
      <c r="C98" s="142" t="s">
        <v>352</v>
      </c>
      <c r="D98" s="42"/>
      <c r="E98" s="31"/>
      <c r="F98" s="31"/>
      <c r="G98" s="31"/>
    </row>
    <row r="99" spans="1:7" ht="17.45" customHeight="1" x14ac:dyDescent="0.35">
      <c r="A99" s="13" t="s">
        <v>5</v>
      </c>
      <c r="B99" s="7">
        <v>20096</v>
      </c>
      <c r="C99" s="142" t="s">
        <v>353</v>
      </c>
      <c r="D99" s="42"/>
      <c r="E99" s="31"/>
      <c r="F99" s="31"/>
      <c r="G99" s="31"/>
    </row>
    <row r="100" spans="1:7" ht="17.45" customHeight="1" x14ac:dyDescent="0.35">
      <c r="A100" s="24">
        <v>3</v>
      </c>
      <c r="B100" s="7">
        <v>20098</v>
      </c>
      <c r="C100" s="142" t="s">
        <v>354</v>
      </c>
      <c r="D100" s="42"/>
      <c r="E100" s="31"/>
      <c r="F100" s="31"/>
      <c r="G100" s="31"/>
    </row>
    <row r="101" spans="1:7" ht="17.45" customHeight="1" x14ac:dyDescent="0.35">
      <c r="A101" s="39">
        <v>4</v>
      </c>
      <c r="B101" s="7">
        <v>20099</v>
      </c>
      <c r="C101" s="142" t="s">
        <v>355</v>
      </c>
      <c r="D101" s="14"/>
      <c r="E101" s="8"/>
      <c r="F101" s="8"/>
      <c r="G101" s="8"/>
    </row>
    <row r="102" spans="1:7" ht="17.45" customHeight="1" x14ac:dyDescent="0.35">
      <c r="A102" s="39">
        <v>5</v>
      </c>
      <c r="B102" s="7">
        <v>20101</v>
      </c>
      <c r="C102" s="142" t="s">
        <v>1586</v>
      </c>
      <c r="D102" s="14"/>
      <c r="E102" s="8"/>
      <c r="F102" s="8"/>
      <c r="G102" s="8"/>
    </row>
    <row r="103" spans="1:7" ht="17.45" customHeight="1" x14ac:dyDescent="0.35">
      <c r="A103" s="39">
        <v>6</v>
      </c>
      <c r="B103" s="7">
        <v>20102</v>
      </c>
      <c r="C103" s="144" t="s">
        <v>356</v>
      </c>
      <c r="D103" s="14"/>
      <c r="E103" s="8"/>
      <c r="F103" s="8"/>
      <c r="G103" s="8"/>
    </row>
    <row r="104" spans="1:7" ht="17.45" customHeight="1" x14ac:dyDescent="0.35">
      <c r="A104" s="39">
        <v>7</v>
      </c>
      <c r="B104" s="7">
        <v>20103</v>
      </c>
      <c r="C104" s="142" t="s">
        <v>357</v>
      </c>
      <c r="D104" s="14"/>
      <c r="E104" s="8"/>
      <c r="F104" s="8"/>
      <c r="G104" s="8"/>
    </row>
    <row r="105" spans="1:7" ht="17.45" customHeight="1" x14ac:dyDescent="0.35">
      <c r="A105" s="39">
        <v>8</v>
      </c>
      <c r="B105" s="7">
        <v>20104</v>
      </c>
      <c r="C105" s="142" t="s">
        <v>358</v>
      </c>
      <c r="D105" s="14"/>
      <c r="E105" s="8"/>
      <c r="F105" s="8"/>
      <c r="G105" s="8"/>
    </row>
    <row r="106" spans="1:7" ht="17.45" customHeight="1" x14ac:dyDescent="0.35">
      <c r="A106" s="39">
        <v>9</v>
      </c>
      <c r="B106" s="7">
        <v>20106</v>
      </c>
      <c r="C106" s="142" t="s">
        <v>359</v>
      </c>
      <c r="D106" s="14"/>
      <c r="E106" s="8"/>
      <c r="F106" s="8"/>
      <c r="G106" s="8"/>
    </row>
    <row r="107" spans="1:7" ht="17.45" customHeight="1" x14ac:dyDescent="0.35">
      <c r="A107" s="39">
        <v>10</v>
      </c>
      <c r="B107" s="7">
        <v>20107</v>
      </c>
      <c r="C107" s="144" t="s">
        <v>360</v>
      </c>
      <c r="D107" s="14"/>
      <c r="E107" s="8"/>
      <c r="F107" s="8"/>
      <c r="G107" s="8"/>
    </row>
    <row r="108" spans="1:7" ht="17.45" customHeight="1" x14ac:dyDescent="0.35">
      <c r="A108" s="39">
        <v>11</v>
      </c>
      <c r="B108" s="7">
        <v>20108</v>
      </c>
      <c r="C108" s="142" t="s">
        <v>361</v>
      </c>
      <c r="D108" s="14"/>
      <c r="E108" s="8"/>
      <c r="F108" s="8"/>
      <c r="G108" s="8"/>
    </row>
    <row r="109" spans="1:7" ht="17.45" customHeight="1" x14ac:dyDescent="0.35">
      <c r="A109" s="39">
        <v>12</v>
      </c>
      <c r="B109" s="7">
        <v>20109</v>
      </c>
      <c r="C109" s="142" t="s">
        <v>362</v>
      </c>
      <c r="D109" s="14"/>
      <c r="E109" s="8"/>
      <c r="F109" s="8"/>
      <c r="G109" s="8"/>
    </row>
    <row r="110" spans="1:7" ht="17.45" customHeight="1" x14ac:dyDescent="0.35">
      <c r="A110" s="39">
        <v>13</v>
      </c>
      <c r="B110" s="7">
        <v>20111</v>
      </c>
      <c r="C110" s="144" t="s">
        <v>363</v>
      </c>
      <c r="D110" s="14"/>
      <c r="E110" s="8"/>
      <c r="F110" s="8"/>
      <c r="G110" s="8"/>
    </row>
    <row r="111" spans="1:7" ht="17.45" customHeight="1" x14ac:dyDescent="0.35">
      <c r="A111" s="39">
        <v>14</v>
      </c>
      <c r="B111" s="7">
        <v>20112</v>
      </c>
      <c r="C111" s="142" t="s">
        <v>364</v>
      </c>
      <c r="D111" s="14"/>
      <c r="E111" s="8"/>
      <c r="F111" s="8"/>
      <c r="G111" s="8"/>
    </row>
    <row r="112" spans="1:7" ht="17.45" customHeight="1" x14ac:dyDescent="0.35">
      <c r="A112" s="39">
        <v>15</v>
      </c>
      <c r="B112" s="7">
        <v>20114</v>
      </c>
      <c r="C112" s="144" t="s">
        <v>365</v>
      </c>
      <c r="D112" s="14"/>
      <c r="E112" s="8"/>
      <c r="F112" s="8"/>
      <c r="G112" s="8"/>
    </row>
    <row r="113" spans="1:7" ht="17.45" customHeight="1" x14ac:dyDescent="0.35">
      <c r="A113" s="39">
        <v>16</v>
      </c>
      <c r="B113" s="7">
        <v>20118</v>
      </c>
      <c r="C113" s="142" t="s">
        <v>366</v>
      </c>
      <c r="D113" s="14"/>
      <c r="E113" s="8"/>
      <c r="F113" s="8"/>
      <c r="G113" s="8"/>
    </row>
    <row r="114" spans="1:7" ht="17.45" customHeight="1" x14ac:dyDescent="0.35">
      <c r="A114" s="39">
        <v>17</v>
      </c>
      <c r="B114" s="7">
        <v>20120</v>
      </c>
      <c r="C114" s="142" t="s">
        <v>367</v>
      </c>
      <c r="D114" s="14"/>
      <c r="E114" s="8"/>
      <c r="F114" s="8"/>
      <c r="G114" s="8"/>
    </row>
    <row r="115" spans="1:7" ht="17.45" customHeight="1" x14ac:dyDescent="0.35">
      <c r="A115" s="39">
        <v>18</v>
      </c>
      <c r="B115" s="7">
        <v>20121</v>
      </c>
      <c r="C115" s="142" t="s">
        <v>368</v>
      </c>
      <c r="D115" s="14"/>
      <c r="E115" s="8"/>
      <c r="F115" s="8"/>
      <c r="G115" s="8"/>
    </row>
    <row r="116" spans="1:7" ht="17.45" customHeight="1" x14ac:dyDescent="0.35">
      <c r="A116" s="39">
        <v>19</v>
      </c>
      <c r="B116" s="7">
        <v>20122</v>
      </c>
      <c r="C116" s="144" t="s">
        <v>369</v>
      </c>
      <c r="D116" s="14"/>
      <c r="E116" s="8"/>
      <c r="F116" s="8"/>
      <c r="G116" s="8"/>
    </row>
    <row r="117" spans="1:7" ht="17.45" customHeight="1" x14ac:dyDescent="0.35">
      <c r="A117" s="39">
        <v>20</v>
      </c>
      <c r="B117" s="7">
        <v>20123</v>
      </c>
      <c r="C117" s="142" t="s">
        <v>1008</v>
      </c>
      <c r="D117" s="14"/>
      <c r="E117" s="8"/>
      <c r="F117" s="8"/>
      <c r="G117" s="8"/>
    </row>
    <row r="118" spans="1:7" ht="17.45" customHeight="1" x14ac:dyDescent="0.35">
      <c r="A118" s="39">
        <v>21</v>
      </c>
      <c r="B118" s="7">
        <v>20124</v>
      </c>
      <c r="C118" s="142" t="s">
        <v>370</v>
      </c>
      <c r="D118" s="14"/>
      <c r="E118" s="8"/>
      <c r="F118" s="8"/>
      <c r="G118" s="8"/>
    </row>
    <row r="119" spans="1:7" ht="17.45" customHeight="1" x14ac:dyDescent="0.35">
      <c r="A119" s="39">
        <v>22</v>
      </c>
      <c r="B119" s="7">
        <v>20125</v>
      </c>
      <c r="C119" s="142" t="s">
        <v>371</v>
      </c>
      <c r="D119" s="14"/>
      <c r="E119" s="8"/>
      <c r="F119" s="8"/>
      <c r="G119" s="8"/>
    </row>
    <row r="120" spans="1:7" ht="17.45" customHeight="1" x14ac:dyDescent="0.35">
      <c r="A120" s="39">
        <v>23</v>
      </c>
      <c r="B120" s="7">
        <v>20126</v>
      </c>
      <c r="C120" s="142" t="s">
        <v>372</v>
      </c>
      <c r="D120" s="14"/>
      <c r="E120" s="8"/>
      <c r="F120" s="8"/>
      <c r="G120" s="8"/>
    </row>
    <row r="121" spans="1:7" ht="17.45" customHeight="1" x14ac:dyDescent="0.35">
      <c r="A121" s="39">
        <v>24</v>
      </c>
      <c r="B121" s="7">
        <v>20127</v>
      </c>
      <c r="C121" s="142" t="s">
        <v>373</v>
      </c>
      <c r="D121" s="14"/>
      <c r="E121" s="8"/>
      <c r="F121" s="8"/>
      <c r="G121" s="8"/>
    </row>
    <row r="122" spans="1:7" ht="17.45" customHeight="1" x14ac:dyDescent="0.35">
      <c r="A122" s="39">
        <v>25</v>
      </c>
      <c r="B122" s="7">
        <v>20128</v>
      </c>
      <c r="C122" s="142" t="s">
        <v>374</v>
      </c>
      <c r="D122" s="14"/>
      <c r="E122" s="8"/>
      <c r="F122" s="8"/>
      <c r="G122" s="8"/>
    </row>
    <row r="123" spans="1:7" ht="17.45" customHeight="1" x14ac:dyDescent="0.35">
      <c r="A123" s="39">
        <v>26</v>
      </c>
      <c r="B123" s="7">
        <v>20129</v>
      </c>
      <c r="C123" s="142" t="s">
        <v>375</v>
      </c>
      <c r="D123" s="14"/>
      <c r="E123" s="8"/>
      <c r="F123" s="8"/>
      <c r="G123" s="8"/>
    </row>
    <row r="124" spans="1:7" ht="17.45" customHeight="1" x14ac:dyDescent="0.35">
      <c r="A124" s="39">
        <v>27</v>
      </c>
      <c r="B124" s="7">
        <v>20428</v>
      </c>
      <c r="C124" s="145" t="s">
        <v>1009</v>
      </c>
      <c r="D124" s="14"/>
      <c r="E124" s="8"/>
      <c r="F124" s="8"/>
      <c r="G124" s="8"/>
    </row>
    <row r="125" spans="1:7" ht="17.45" customHeight="1" x14ac:dyDescent="0.35">
      <c r="A125" s="39">
        <v>28</v>
      </c>
      <c r="B125" s="14">
        <v>20492</v>
      </c>
      <c r="C125" s="8" t="s">
        <v>634</v>
      </c>
      <c r="D125" s="14"/>
      <c r="E125" s="8"/>
      <c r="F125" s="8"/>
      <c r="G125" s="8"/>
    </row>
    <row r="126" spans="1:7" ht="17.45" customHeight="1" x14ac:dyDescent="0.35">
      <c r="A126" s="39">
        <v>29</v>
      </c>
      <c r="B126" s="14">
        <v>20877</v>
      </c>
      <c r="C126" s="8" t="s">
        <v>1547</v>
      </c>
      <c r="D126" s="14"/>
      <c r="E126" s="8"/>
      <c r="F126" s="8"/>
      <c r="G126" s="8"/>
    </row>
    <row r="127" spans="1:7" ht="17.45" customHeight="1" x14ac:dyDescent="0.35">
      <c r="A127" s="200"/>
      <c r="B127" s="194"/>
      <c r="C127" s="194"/>
      <c r="D127" s="195"/>
      <c r="E127" s="194"/>
      <c r="F127" s="194"/>
      <c r="G127" s="194"/>
    </row>
    <row r="128" spans="1:7" ht="17.45" customHeight="1" x14ac:dyDescent="0.35">
      <c r="A128" s="5"/>
    </row>
    <row r="129" spans="1:20" ht="17.45" customHeight="1" x14ac:dyDescent="0.35">
      <c r="A129" s="5"/>
    </row>
    <row r="130" spans="1:20" ht="17.45" customHeight="1" x14ac:dyDescent="0.35">
      <c r="A130" s="5"/>
    </row>
    <row r="131" spans="1:20" ht="17.45" customHeight="1" x14ac:dyDescent="0.35">
      <c r="A131" s="5"/>
    </row>
    <row r="132" spans="1:20" ht="17.45" customHeight="1" x14ac:dyDescent="0.35">
      <c r="A132" s="5"/>
    </row>
    <row r="133" spans="1:20" ht="17.45" customHeight="1" x14ac:dyDescent="0.35">
      <c r="A133" s="5"/>
    </row>
    <row r="134" spans="1:20" ht="17.45" customHeight="1" x14ac:dyDescent="0.35">
      <c r="A134" s="5"/>
    </row>
    <row r="135" spans="1:20" ht="17.45" customHeight="1" x14ac:dyDescent="0.35">
      <c r="A135" s="10"/>
      <c r="D135" s="96"/>
      <c r="E135" s="11"/>
      <c r="F135" s="11"/>
      <c r="G135" s="11"/>
    </row>
    <row r="136" spans="1:20" ht="17.45" customHeight="1" x14ac:dyDescent="0.35">
      <c r="A136" s="10"/>
    </row>
    <row r="137" spans="1:20" ht="17.45" customHeight="1" x14ac:dyDescent="0.35">
      <c r="A137" s="10"/>
    </row>
    <row r="138" spans="1:20" ht="18" customHeight="1" x14ac:dyDescent="0.35">
      <c r="A138" s="10"/>
    </row>
    <row r="139" spans="1:20" ht="18" customHeight="1" x14ac:dyDescent="0.35">
      <c r="A139" s="10"/>
      <c r="D139" s="100"/>
      <c r="E139" s="99"/>
      <c r="F139" s="99"/>
      <c r="G139" s="99"/>
    </row>
    <row r="140" spans="1:20" s="11" customFormat="1" ht="18" customHeight="1" x14ac:dyDescent="0.35">
      <c r="D140" s="96"/>
      <c r="I140" s="2"/>
      <c r="J140"/>
      <c r="K140"/>
      <c r="L140"/>
      <c r="M140"/>
      <c r="N140"/>
      <c r="O140"/>
      <c r="P140"/>
      <c r="Q140"/>
      <c r="R140"/>
      <c r="S140"/>
      <c r="T140"/>
    </row>
    <row r="141" spans="1:20" ht="18" customHeight="1" x14ac:dyDescent="0.35">
      <c r="B141" s="221" t="s">
        <v>0</v>
      </c>
      <c r="C141" s="221"/>
      <c r="D141" s="221"/>
      <c r="E141" s="221"/>
      <c r="F141" s="221"/>
      <c r="G141" s="221"/>
    </row>
    <row r="142" spans="1:20" ht="18" customHeight="1" x14ac:dyDescent="0.35">
      <c r="B142" s="221" t="str">
        <f>CONCATENATE("รายชื่อนักเรียน  ",'สรุปจำนวน-นร.'!$B$2," ชั้นมัธยมศึกษาปีที่ 2/4")</f>
        <v>รายชื่อนักเรียน  ภาคเรียนที่ 2 ปีการศึกษา 2568 ชั้นมัธยมศึกษาปีที่ 2/4</v>
      </c>
      <c r="C142" s="221"/>
      <c r="D142" s="221"/>
      <c r="E142" s="221"/>
      <c r="F142" s="221"/>
      <c r="G142" s="221"/>
    </row>
    <row r="143" spans="1:20" ht="18" customHeight="1" x14ac:dyDescent="0.35">
      <c r="B143" s="221" t="str">
        <f>"ครูที่ปรึกษา : "&amp;ครูที่ปรึกษา!$D$19</f>
        <v>ครูที่ปรึกษา : 1. นางสาวรัตยาภรณ์  ปริยะสิทธิ์  2. ว่าที่ ร.ต.กริชภัฏช์  จันทะมูล</v>
      </c>
      <c r="C143" s="221"/>
      <c r="D143" s="221"/>
      <c r="E143" s="221"/>
      <c r="F143" s="221"/>
      <c r="G143" s="221"/>
    </row>
    <row r="144" spans="1:20" ht="18" customHeight="1" x14ac:dyDescent="0.35">
      <c r="B144" s="219" t="str" cm="1">
        <f t="array" ref="B144">"ชาย  " &amp; SUM(COUNTIF(C146:C186,{"นาย","เด็กชาย"}&amp;"*")) &amp; "  คน     หญิง  " &amp; SUM(COUNTIF(C146:C186,{"นางสาว","เด็กหญิง"}&amp;"*")) &amp; "  คน     รวม  " &amp; COUNTA(C146:C186) &amp; "  คน"</f>
        <v>ชาย  17  คน     หญิง  11  คน     รวม  28  คน</v>
      </c>
      <c r="C144" s="219"/>
      <c r="D144" s="219"/>
      <c r="E144" s="219"/>
      <c r="F144" s="219"/>
      <c r="G144" s="219"/>
    </row>
    <row r="145" spans="1:7" ht="18" customHeight="1" x14ac:dyDescent="0.35">
      <c r="A145" s="7" t="s">
        <v>1</v>
      </c>
      <c r="B145" s="7" t="s">
        <v>2</v>
      </c>
      <c r="C145" s="14" t="s">
        <v>34</v>
      </c>
      <c r="D145" s="14"/>
      <c r="E145" s="8"/>
      <c r="F145" s="8"/>
      <c r="G145" s="8"/>
    </row>
    <row r="146" spans="1:7" ht="18" customHeight="1" x14ac:dyDescent="0.35">
      <c r="A146" s="7" t="s">
        <v>4</v>
      </c>
      <c r="B146" s="7">
        <v>20131</v>
      </c>
      <c r="C146" s="142" t="s">
        <v>376</v>
      </c>
      <c r="D146" s="42"/>
      <c r="E146" s="31"/>
      <c r="F146" s="31"/>
      <c r="G146" s="31"/>
    </row>
    <row r="147" spans="1:7" ht="18" customHeight="1" x14ac:dyDescent="0.35">
      <c r="A147" s="7" t="s">
        <v>5</v>
      </c>
      <c r="B147" s="7">
        <v>20132</v>
      </c>
      <c r="C147" s="142" t="s">
        <v>377</v>
      </c>
      <c r="D147" s="42"/>
      <c r="E147" s="31"/>
      <c r="F147" s="31"/>
      <c r="G147" s="31"/>
    </row>
    <row r="148" spans="1:7" ht="18" customHeight="1" x14ac:dyDescent="0.35">
      <c r="A148" s="7" t="s">
        <v>6</v>
      </c>
      <c r="B148" s="7">
        <v>20134</v>
      </c>
      <c r="C148" s="143" t="s">
        <v>378</v>
      </c>
      <c r="D148" s="14"/>
      <c r="E148" s="8"/>
      <c r="F148" s="8"/>
      <c r="G148" s="8"/>
    </row>
    <row r="149" spans="1:7" ht="18" customHeight="1" x14ac:dyDescent="0.35">
      <c r="A149" s="7" t="s">
        <v>7</v>
      </c>
      <c r="B149" s="7">
        <v>20135</v>
      </c>
      <c r="C149" s="142" t="s">
        <v>379</v>
      </c>
      <c r="D149" s="14"/>
      <c r="E149" s="8"/>
      <c r="F149" s="8"/>
      <c r="G149" s="8"/>
    </row>
    <row r="150" spans="1:7" ht="18" customHeight="1" x14ac:dyDescent="0.35">
      <c r="A150" s="7" t="s">
        <v>8</v>
      </c>
      <c r="B150" s="7">
        <v>20136</v>
      </c>
      <c r="C150" s="142" t="s">
        <v>1010</v>
      </c>
      <c r="D150" s="14"/>
      <c r="E150" s="8"/>
      <c r="F150" s="8"/>
      <c r="G150" s="8"/>
    </row>
    <row r="151" spans="1:7" ht="18" customHeight="1" x14ac:dyDescent="0.35">
      <c r="A151" s="7" t="s">
        <v>9</v>
      </c>
      <c r="B151" s="7">
        <v>20137</v>
      </c>
      <c r="C151" s="143" t="s">
        <v>380</v>
      </c>
      <c r="D151" s="14"/>
      <c r="E151" s="8"/>
      <c r="F151" s="8"/>
      <c r="G151" s="8"/>
    </row>
    <row r="152" spans="1:7" ht="18" customHeight="1" x14ac:dyDescent="0.35">
      <c r="A152" s="7" t="s">
        <v>10</v>
      </c>
      <c r="B152" s="7">
        <v>20140</v>
      </c>
      <c r="C152" s="142" t="s">
        <v>381</v>
      </c>
      <c r="D152" s="14"/>
      <c r="E152" s="8"/>
      <c r="F152" s="8"/>
      <c r="G152" s="8"/>
    </row>
    <row r="153" spans="1:7" ht="18" customHeight="1" x14ac:dyDescent="0.35">
      <c r="A153" s="7" t="s">
        <v>11</v>
      </c>
      <c r="B153" s="7">
        <v>20141</v>
      </c>
      <c r="C153" s="142" t="s">
        <v>382</v>
      </c>
      <c r="D153" s="14"/>
      <c r="E153" s="8"/>
      <c r="F153" s="8"/>
      <c r="G153" s="8"/>
    </row>
    <row r="154" spans="1:7" ht="18" customHeight="1" x14ac:dyDescent="0.35">
      <c r="A154" s="7" t="s">
        <v>12</v>
      </c>
      <c r="B154" s="7">
        <v>20143</v>
      </c>
      <c r="C154" s="142" t="s">
        <v>383</v>
      </c>
      <c r="D154" s="14"/>
      <c r="E154" s="8"/>
      <c r="F154" s="8"/>
      <c r="G154" s="8"/>
    </row>
    <row r="155" spans="1:7" ht="18" customHeight="1" x14ac:dyDescent="0.35">
      <c r="A155" s="7" t="s">
        <v>13</v>
      </c>
      <c r="B155" s="7">
        <v>20144</v>
      </c>
      <c r="C155" s="142" t="s">
        <v>384</v>
      </c>
      <c r="D155" s="14"/>
      <c r="E155" s="8"/>
      <c r="F155" s="8"/>
      <c r="G155" s="8"/>
    </row>
    <row r="156" spans="1:7" ht="18" customHeight="1" x14ac:dyDescent="0.35">
      <c r="A156" s="7" t="s">
        <v>14</v>
      </c>
      <c r="B156" s="7">
        <v>20145</v>
      </c>
      <c r="C156" s="143" t="s">
        <v>385</v>
      </c>
      <c r="D156" s="14"/>
      <c r="E156" s="8"/>
      <c r="F156" s="8"/>
      <c r="G156" s="8"/>
    </row>
    <row r="157" spans="1:7" ht="18" customHeight="1" x14ac:dyDescent="0.35">
      <c r="A157" s="7" t="s">
        <v>15</v>
      </c>
      <c r="B157" s="7">
        <v>20148</v>
      </c>
      <c r="C157" s="142" t="s">
        <v>1594</v>
      </c>
      <c r="D157" s="14"/>
      <c r="E157" s="8"/>
      <c r="F157" s="8"/>
      <c r="G157" s="8"/>
    </row>
    <row r="158" spans="1:7" ht="18" customHeight="1" x14ac:dyDescent="0.35">
      <c r="A158" s="7" t="s">
        <v>16</v>
      </c>
      <c r="B158" s="7">
        <v>20149</v>
      </c>
      <c r="C158" s="142" t="s">
        <v>386</v>
      </c>
      <c r="D158" s="14"/>
      <c r="E158" s="8"/>
      <c r="F158" s="8"/>
      <c r="G158" s="8"/>
    </row>
    <row r="159" spans="1:7" ht="18" customHeight="1" x14ac:dyDescent="0.35">
      <c r="A159" s="7" t="s">
        <v>17</v>
      </c>
      <c r="B159" s="7">
        <v>20150</v>
      </c>
      <c r="C159" s="142" t="s">
        <v>387</v>
      </c>
      <c r="D159" s="14"/>
      <c r="E159" s="8"/>
      <c r="F159" s="8"/>
      <c r="G159" s="8"/>
    </row>
    <row r="160" spans="1:7" ht="18" customHeight="1" x14ac:dyDescent="0.35">
      <c r="A160" s="7" t="s">
        <v>18</v>
      </c>
      <c r="B160" s="7">
        <v>20151</v>
      </c>
      <c r="C160" s="142" t="s">
        <v>388</v>
      </c>
      <c r="D160" s="14"/>
      <c r="E160" s="8"/>
      <c r="F160" s="8"/>
      <c r="G160" s="8"/>
    </row>
    <row r="161" spans="1:7" ht="18" customHeight="1" x14ac:dyDescent="0.35">
      <c r="A161" s="7" t="s">
        <v>19</v>
      </c>
      <c r="B161" s="7">
        <v>20153</v>
      </c>
      <c r="C161" s="142" t="s">
        <v>389</v>
      </c>
      <c r="D161" s="14"/>
      <c r="E161" s="8"/>
      <c r="F161" s="8"/>
      <c r="G161" s="8"/>
    </row>
    <row r="162" spans="1:7" ht="18" customHeight="1" x14ac:dyDescent="0.35">
      <c r="A162" s="7" t="s">
        <v>20</v>
      </c>
      <c r="B162" s="7">
        <v>20154</v>
      </c>
      <c r="C162" s="142" t="s">
        <v>1595</v>
      </c>
      <c r="D162" s="14"/>
      <c r="E162" s="8"/>
      <c r="F162" s="8"/>
      <c r="G162" s="8"/>
    </row>
    <row r="163" spans="1:7" ht="18" customHeight="1" x14ac:dyDescent="0.35">
      <c r="A163" s="7" t="s">
        <v>21</v>
      </c>
      <c r="B163" s="7">
        <v>20155</v>
      </c>
      <c r="C163" s="142" t="s">
        <v>390</v>
      </c>
      <c r="D163" s="14"/>
      <c r="E163" s="8"/>
      <c r="F163" s="8"/>
      <c r="G163" s="8"/>
    </row>
    <row r="164" spans="1:7" ht="18" customHeight="1" x14ac:dyDescent="0.35">
      <c r="A164" s="7" t="s">
        <v>22</v>
      </c>
      <c r="B164" s="7">
        <v>20156</v>
      </c>
      <c r="C164" s="142" t="s">
        <v>391</v>
      </c>
      <c r="D164" s="14"/>
      <c r="E164" s="8"/>
      <c r="F164" s="8"/>
      <c r="G164" s="8"/>
    </row>
    <row r="165" spans="1:7" ht="18" customHeight="1" x14ac:dyDescent="0.35">
      <c r="A165" s="7" t="s">
        <v>23</v>
      </c>
      <c r="B165" s="7">
        <v>20157</v>
      </c>
      <c r="C165" s="142" t="s">
        <v>392</v>
      </c>
      <c r="D165" s="14"/>
      <c r="E165" s="8"/>
      <c r="F165" s="8"/>
      <c r="G165" s="8"/>
    </row>
    <row r="166" spans="1:7" ht="18" customHeight="1" x14ac:dyDescent="0.35">
      <c r="A166" s="7" t="s">
        <v>24</v>
      </c>
      <c r="B166" s="7">
        <v>20160</v>
      </c>
      <c r="C166" s="142" t="s">
        <v>393</v>
      </c>
      <c r="D166" s="14"/>
      <c r="E166" s="8"/>
      <c r="F166" s="8"/>
      <c r="G166" s="8"/>
    </row>
    <row r="167" spans="1:7" ht="18" customHeight="1" x14ac:dyDescent="0.35">
      <c r="A167" s="7" t="s">
        <v>25</v>
      </c>
      <c r="B167" s="7">
        <v>20161</v>
      </c>
      <c r="C167" s="142" t="s">
        <v>394</v>
      </c>
      <c r="D167" s="14"/>
      <c r="E167" s="8"/>
      <c r="F167" s="8"/>
      <c r="G167" s="8"/>
    </row>
    <row r="168" spans="1:7" ht="18" customHeight="1" x14ac:dyDescent="0.35">
      <c r="A168" s="7" t="s">
        <v>26</v>
      </c>
      <c r="B168" s="7">
        <v>20163</v>
      </c>
      <c r="C168" s="144" t="s">
        <v>574</v>
      </c>
      <c r="D168" s="14"/>
      <c r="E168" s="8"/>
      <c r="F168" s="8"/>
      <c r="G168" s="8"/>
    </row>
    <row r="169" spans="1:7" ht="18" customHeight="1" x14ac:dyDescent="0.35">
      <c r="A169" s="7" t="s">
        <v>27</v>
      </c>
      <c r="B169" s="7">
        <v>20165</v>
      </c>
      <c r="C169" s="142" t="s">
        <v>395</v>
      </c>
      <c r="D169" s="14"/>
      <c r="E169" s="8"/>
      <c r="F169" s="8"/>
      <c r="G169" s="8"/>
    </row>
    <row r="170" spans="1:7" ht="18" customHeight="1" x14ac:dyDescent="0.35">
      <c r="A170" s="7" t="s">
        <v>28</v>
      </c>
      <c r="B170" s="7">
        <v>20166</v>
      </c>
      <c r="C170" s="142" t="s">
        <v>396</v>
      </c>
      <c r="D170" s="14"/>
      <c r="E170" s="8"/>
      <c r="F170" s="8"/>
      <c r="G170" s="8"/>
    </row>
    <row r="171" spans="1:7" ht="18" customHeight="1" x14ac:dyDescent="0.35">
      <c r="A171" s="7" t="s">
        <v>29</v>
      </c>
      <c r="B171" s="7">
        <v>20167</v>
      </c>
      <c r="C171" s="142" t="s">
        <v>397</v>
      </c>
      <c r="D171" s="14"/>
      <c r="E171" s="8"/>
      <c r="F171" s="8"/>
      <c r="G171" s="8"/>
    </row>
    <row r="172" spans="1:7" ht="18" customHeight="1" x14ac:dyDescent="0.35">
      <c r="A172" s="7" t="s">
        <v>30</v>
      </c>
      <c r="B172" s="14">
        <v>20429</v>
      </c>
      <c r="C172" s="147" t="s">
        <v>1011</v>
      </c>
      <c r="D172" s="14"/>
      <c r="E172" s="8"/>
      <c r="F172" s="8"/>
      <c r="G172" s="8"/>
    </row>
    <row r="173" spans="1:7" ht="18" customHeight="1" x14ac:dyDescent="0.35">
      <c r="A173" s="7" t="s">
        <v>31</v>
      </c>
      <c r="B173" s="14">
        <v>20883</v>
      </c>
      <c r="C173" s="8" t="s">
        <v>1554</v>
      </c>
      <c r="D173" s="14"/>
      <c r="E173" s="8"/>
      <c r="F173" s="8"/>
      <c r="G173" s="8"/>
    </row>
    <row r="174" spans="1:7" ht="18" customHeight="1" x14ac:dyDescent="0.35">
      <c r="A174" s="193"/>
      <c r="B174" s="194"/>
      <c r="C174" s="194"/>
      <c r="D174" s="195"/>
      <c r="E174" s="194"/>
      <c r="F174" s="194"/>
      <c r="G174" s="194"/>
    </row>
    <row r="175" spans="1:7" ht="18" customHeight="1" x14ac:dyDescent="0.35">
      <c r="A175" s="10"/>
    </row>
    <row r="176" spans="1:7" ht="18" customHeight="1" x14ac:dyDescent="0.35">
      <c r="A176" s="10"/>
    </row>
    <row r="177" spans="1:20" ht="18" customHeight="1" x14ac:dyDescent="0.35">
      <c r="A177" s="10"/>
    </row>
    <row r="178" spans="1:20" ht="18" customHeight="1" x14ac:dyDescent="0.35">
      <c r="A178" s="10"/>
    </row>
    <row r="179" spans="1:20" ht="18" customHeight="1" x14ac:dyDescent="0.35">
      <c r="A179" s="10"/>
    </row>
    <row r="180" spans="1:20" ht="18" customHeight="1" x14ac:dyDescent="0.35">
      <c r="A180" s="10"/>
    </row>
    <row r="181" spans="1:20" ht="18" customHeight="1" x14ac:dyDescent="0.35">
      <c r="A181" s="10"/>
    </row>
    <row r="182" spans="1:20" ht="18" customHeight="1" x14ac:dyDescent="0.35">
      <c r="A182" s="10"/>
    </row>
    <row r="183" spans="1:20" s="11" customFormat="1" ht="18" customHeight="1" x14ac:dyDescent="0.35">
      <c r="A183" s="10"/>
      <c r="D183" s="35"/>
      <c r="E183" s="9"/>
      <c r="F183" s="9"/>
      <c r="G183" s="9"/>
      <c r="I183" s="2"/>
      <c r="J183"/>
      <c r="K183"/>
      <c r="L183"/>
      <c r="M183"/>
      <c r="N183"/>
      <c r="O183"/>
      <c r="P183"/>
      <c r="Q183"/>
      <c r="R183"/>
      <c r="S183"/>
      <c r="T183"/>
    </row>
    <row r="184" spans="1:20" s="11" customFormat="1" ht="18" customHeight="1" x14ac:dyDescent="0.35">
      <c r="A184" s="16"/>
      <c r="D184" s="100"/>
      <c r="E184" s="99"/>
      <c r="F184" s="99"/>
      <c r="G184" s="99"/>
      <c r="I184" s="2"/>
      <c r="J184"/>
      <c r="K184"/>
      <c r="L184"/>
      <c r="M184"/>
      <c r="N184"/>
      <c r="O184"/>
      <c r="P184"/>
      <c r="Q184"/>
      <c r="R184"/>
      <c r="S184"/>
      <c r="T184"/>
    </row>
    <row r="185" spans="1:20" ht="18" customHeight="1" x14ac:dyDescent="0.35">
      <c r="A185" s="25"/>
      <c r="D185" s="96"/>
      <c r="E185" s="11"/>
      <c r="F185" s="11"/>
      <c r="G185" s="11"/>
    </row>
    <row r="187" spans="1:20" ht="18" customHeight="1" x14ac:dyDescent="0.35">
      <c r="B187" s="221" t="s">
        <v>0</v>
      </c>
      <c r="C187" s="221"/>
      <c r="D187" s="221"/>
      <c r="E187" s="221"/>
      <c r="F187" s="221"/>
      <c r="G187" s="221"/>
    </row>
    <row r="188" spans="1:20" ht="18" customHeight="1" x14ac:dyDescent="0.35">
      <c r="B188" s="221" t="str">
        <f>CONCATENATE("รายชื่อนักเรียน  ",'สรุปจำนวน-นร.'!$B$2," ชั้นมัธยมศึกษาปีที่ 2/5")</f>
        <v>รายชื่อนักเรียน  ภาคเรียนที่ 2 ปีการศึกษา 2568 ชั้นมัธยมศึกษาปีที่ 2/5</v>
      </c>
      <c r="C188" s="221"/>
      <c r="D188" s="221"/>
      <c r="E188" s="221"/>
      <c r="F188" s="221"/>
      <c r="G188" s="221"/>
    </row>
    <row r="189" spans="1:20" ht="18" customHeight="1" x14ac:dyDescent="0.35">
      <c r="B189" s="221" t="str">
        <f>"ครูที่ปรึกษา : "&amp;ครูที่ปรึกษา!$D$20</f>
        <v>ครูที่ปรึกษา : 1. นางสาวปัทมา  เสนสิทธิ์ 2. นางเพ็ญนภา ธารประเสริฐ</v>
      </c>
      <c r="C189" s="221"/>
      <c r="D189" s="221"/>
      <c r="E189" s="221"/>
      <c r="F189" s="221"/>
      <c r="G189" s="221"/>
    </row>
    <row r="190" spans="1:20" ht="18" customHeight="1" x14ac:dyDescent="0.35">
      <c r="B190" s="219" t="str" cm="1">
        <f t="array" ref="B190">"ชาย  " &amp; SUM(COUNTIF(C192:C232,{"นาย","เด็กชาย"}&amp;"*")) &amp; "  คน     หญิง  " &amp; SUM(COUNTIF(C192:C232,{"นางสาว","เด็กหญิง"}&amp;"*")) &amp; "  คน     รวม  " &amp; COUNTA(C192:C232) &amp; "  คน"</f>
        <v>ชาย  17  คน     หญิง  11  คน     รวม  28  คน</v>
      </c>
      <c r="C190" s="219"/>
      <c r="D190" s="219"/>
      <c r="E190" s="219"/>
      <c r="F190" s="219"/>
      <c r="G190" s="219"/>
    </row>
    <row r="191" spans="1:20" ht="18" customHeight="1" x14ac:dyDescent="0.35">
      <c r="A191" s="7" t="s">
        <v>1</v>
      </c>
      <c r="B191" s="7" t="s">
        <v>2</v>
      </c>
      <c r="C191" s="14" t="s">
        <v>34</v>
      </c>
      <c r="D191" s="14"/>
      <c r="E191" s="8"/>
      <c r="F191" s="8"/>
      <c r="G191" s="8"/>
    </row>
    <row r="192" spans="1:20" ht="18" customHeight="1" x14ac:dyDescent="0.35">
      <c r="A192" s="13" t="s">
        <v>4</v>
      </c>
      <c r="B192" s="7">
        <v>20169</v>
      </c>
      <c r="C192" s="145" t="s">
        <v>398</v>
      </c>
      <c r="D192" s="42"/>
      <c r="E192" s="31"/>
      <c r="F192" s="31"/>
      <c r="G192" s="31"/>
    </row>
    <row r="193" spans="1:7" ht="18" customHeight="1" x14ac:dyDescent="0.35">
      <c r="A193" s="13" t="s">
        <v>5</v>
      </c>
      <c r="B193" s="18">
        <v>20170</v>
      </c>
      <c r="C193" s="145" t="s">
        <v>399</v>
      </c>
      <c r="D193" s="42"/>
      <c r="E193" s="31"/>
      <c r="F193" s="31"/>
      <c r="G193" s="31"/>
    </row>
    <row r="194" spans="1:7" ht="18" customHeight="1" x14ac:dyDescent="0.35">
      <c r="A194" s="13" t="s">
        <v>6</v>
      </c>
      <c r="B194" s="7">
        <v>20171</v>
      </c>
      <c r="C194" s="145" t="s">
        <v>1012</v>
      </c>
      <c r="D194" s="14"/>
      <c r="E194" s="8"/>
      <c r="F194" s="8"/>
      <c r="G194" s="8"/>
    </row>
    <row r="195" spans="1:7" ht="18" customHeight="1" x14ac:dyDescent="0.35">
      <c r="A195" s="7" t="s">
        <v>7</v>
      </c>
      <c r="B195" s="18">
        <v>20172</v>
      </c>
      <c r="C195" s="145" t="s">
        <v>648</v>
      </c>
      <c r="D195" s="42"/>
      <c r="E195" s="31"/>
      <c r="F195" s="31"/>
      <c r="G195" s="31"/>
    </row>
    <row r="196" spans="1:7" ht="18" customHeight="1" x14ac:dyDescent="0.35">
      <c r="A196" s="7" t="s">
        <v>8</v>
      </c>
      <c r="B196" s="18">
        <v>20174</v>
      </c>
      <c r="C196" s="145" t="s">
        <v>400</v>
      </c>
      <c r="D196" s="14"/>
      <c r="E196" s="8"/>
      <c r="F196" s="8"/>
      <c r="G196" s="8"/>
    </row>
    <row r="197" spans="1:7" ht="18" customHeight="1" x14ac:dyDescent="0.35">
      <c r="A197" s="7" t="s">
        <v>9</v>
      </c>
      <c r="B197" s="7">
        <v>20175</v>
      </c>
      <c r="C197" s="147" t="s">
        <v>632</v>
      </c>
      <c r="D197" s="14"/>
      <c r="E197" s="8"/>
      <c r="F197" s="8"/>
      <c r="G197" s="8"/>
    </row>
    <row r="198" spans="1:7" ht="18" customHeight="1" x14ac:dyDescent="0.35">
      <c r="A198" s="7" t="s">
        <v>10</v>
      </c>
      <c r="B198" s="7">
        <v>20179</v>
      </c>
      <c r="C198" s="145" t="s">
        <v>401</v>
      </c>
      <c r="D198" s="14"/>
      <c r="E198" s="8"/>
      <c r="F198" s="8"/>
      <c r="G198" s="8"/>
    </row>
    <row r="199" spans="1:7" ht="18" customHeight="1" x14ac:dyDescent="0.35">
      <c r="A199" s="7" t="s">
        <v>11</v>
      </c>
      <c r="B199" s="18">
        <v>20180</v>
      </c>
      <c r="C199" s="145" t="s">
        <v>402</v>
      </c>
      <c r="D199" s="14"/>
      <c r="E199" s="8"/>
      <c r="F199" s="8"/>
      <c r="G199" s="8"/>
    </row>
    <row r="200" spans="1:7" ht="18" customHeight="1" x14ac:dyDescent="0.35">
      <c r="A200" s="7" t="s">
        <v>12</v>
      </c>
      <c r="B200" s="7">
        <v>20181</v>
      </c>
      <c r="C200" s="145" t="s">
        <v>403</v>
      </c>
      <c r="D200" s="14"/>
      <c r="E200" s="8"/>
      <c r="F200" s="8"/>
      <c r="G200" s="8"/>
    </row>
    <row r="201" spans="1:7" ht="18" customHeight="1" x14ac:dyDescent="0.35">
      <c r="A201" s="7" t="s">
        <v>13</v>
      </c>
      <c r="B201" s="18">
        <v>20182</v>
      </c>
      <c r="C201" s="146" t="s">
        <v>404</v>
      </c>
      <c r="D201" s="14"/>
      <c r="E201" s="8"/>
      <c r="F201" s="8"/>
      <c r="G201" s="8"/>
    </row>
    <row r="202" spans="1:7" ht="18" customHeight="1" x14ac:dyDescent="0.35">
      <c r="A202" s="7" t="s">
        <v>14</v>
      </c>
      <c r="B202" s="7">
        <v>20183</v>
      </c>
      <c r="C202" s="145" t="s">
        <v>405</v>
      </c>
      <c r="D202" s="14"/>
      <c r="E202" s="8"/>
      <c r="F202" s="8"/>
      <c r="G202" s="8"/>
    </row>
    <row r="203" spans="1:7" ht="18" customHeight="1" x14ac:dyDescent="0.35">
      <c r="A203" s="7" t="s">
        <v>15</v>
      </c>
      <c r="B203" s="18">
        <v>20184</v>
      </c>
      <c r="C203" s="146" t="s">
        <v>406</v>
      </c>
      <c r="D203" s="14"/>
      <c r="E203" s="8"/>
      <c r="F203" s="8"/>
      <c r="G203" s="8"/>
    </row>
    <row r="204" spans="1:7" ht="18" customHeight="1" x14ac:dyDescent="0.35">
      <c r="A204" s="7" t="s">
        <v>16</v>
      </c>
      <c r="B204" s="7">
        <v>20185</v>
      </c>
      <c r="C204" s="145" t="s">
        <v>407</v>
      </c>
      <c r="D204" s="14"/>
      <c r="E204" s="8"/>
      <c r="F204" s="8"/>
      <c r="G204" s="8"/>
    </row>
    <row r="205" spans="1:7" ht="18" customHeight="1" x14ac:dyDescent="0.35">
      <c r="A205" s="7" t="s">
        <v>17</v>
      </c>
      <c r="B205" s="18">
        <v>20188</v>
      </c>
      <c r="C205" s="147" t="s">
        <v>1013</v>
      </c>
      <c r="D205" s="14"/>
      <c r="E205" s="8"/>
      <c r="F205" s="8"/>
      <c r="G205" s="8"/>
    </row>
    <row r="206" spans="1:7" ht="18" customHeight="1" x14ac:dyDescent="0.35">
      <c r="A206" s="7" t="s">
        <v>18</v>
      </c>
      <c r="B206" s="7">
        <v>20189</v>
      </c>
      <c r="C206" s="147" t="s">
        <v>408</v>
      </c>
      <c r="D206" s="14"/>
      <c r="E206" s="8"/>
      <c r="F206" s="8"/>
      <c r="G206" s="8"/>
    </row>
    <row r="207" spans="1:7" ht="18" customHeight="1" x14ac:dyDescent="0.35">
      <c r="A207" s="7" t="s">
        <v>19</v>
      </c>
      <c r="B207" s="18">
        <v>20190</v>
      </c>
      <c r="C207" s="145" t="s">
        <v>409</v>
      </c>
      <c r="D207" s="14"/>
      <c r="E207" s="8"/>
      <c r="F207" s="8"/>
      <c r="G207" s="8"/>
    </row>
    <row r="208" spans="1:7" ht="18" customHeight="1" x14ac:dyDescent="0.35">
      <c r="A208" s="7" t="s">
        <v>20</v>
      </c>
      <c r="B208" s="7">
        <v>20191</v>
      </c>
      <c r="C208" s="145" t="s">
        <v>410</v>
      </c>
      <c r="D208" s="14"/>
      <c r="E208" s="8"/>
      <c r="F208" s="8"/>
      <c r="G208" s="8"/>
    </row>
    <row r="209" spans="1:7" ht="18" customHeight="1" x14ac:dyDescent="0.35">
      <c r="A209" s="7" t="s">
        <v>21</v>
      </c>
      <c r="B209" s="18">
        <v>20194</v>
      </c>
      <c r="C209" s="145" t="s">
        <v>411</v>
      </c>
      <c r="D209" s="14"/>
      <c r="E209" s="8"/>
      <c r="F209" s="8"/>
      <c r="G209" s="8"/>
    </row>
    <row r="210" spans="1:7" ht="18" customHeight="1" x14ac:dyDescent="0.35">
      <c r="A210" s="7" t="s">
        <v>22</v>
      </c>
      <c r="B210" s="18">
        <v>20196</v>
      </c>
      <c r="C210" s="147" t="s">
        <v>624</v>
      </c>
      <c r="D210" s="14"/>
      <c r="E210" s="8"/>
      <c r="F210" s="8"/>
      <c r="G210" s="8"/>
    </row>
    <row r="211" spans="1:7" ht="18" customHeight="1" x14ac:dyDescent="0.35">
      <c r="A211" s="7" t="s">
        <v>23</v>
      </c>
      <c r="B211" s="7">
        <v>20197</v>
      </c>
      <c r="C211" s="145" t="s">
        <v>1014</v>
      </c>
      <c r="D211" s="14"/>
      <c r="E211" s="8"/>
      <c r="F211" s="8"/>
      <c r="G211" s="8"/>
    </row>
    <row r="212" spans="1:7" ht="18" customHeight="1" x14ac:dyDescent="0.35">
      <c r="A212" s="7" t="s">
        <v>24</v>
      </c>
      <c r="B212" s="18">
        <v>20198</v>
      </c>
      <c r="C212" s="146" t="s">
        <v>412</v>
      </c>
      <c r="D212" s="101"/>
      <c r="E212" s="8"/>
      <c r="F212" s="8"/>
      <c r="G212" s="8"/>
    </row>
    <row r="213" spans="1:7" ht="18" customHeight="1" x14ac:dyDescent="0.35">
      <c r="A213" s="7" t="s">
        <v>25</v>
      </c>
      <c r="B213" s="7">
        <v>20199</v>
      </c>
      <c r="C213" s="145" t="s">
        <v>413</v>
      </c>
      <c r="D213" s="14"/>
      <c r="E213" s="8"/>
      <c r="F213" s="8"/>
      <c r="G213" s="8"/>
    </row>
    <row r="214" spans="1:7" ht="18" customHeight="1" x14ac:dyDescent="0.35">
      <c r="A214" s="7" t="s">
        <v>26</v>
      </c>
      <c r="B214" s="18">
        <v>20200</v>
      </c>
      <c r="C214" s="145" t="s">
        <v>414</v>
      </c>
      <c r="D214" s="14"/>
      <c r="E214" s="8"/>
      <c r="F214" s="8"/>
      <c r="G214" s="8"/>
    </row>
    <row r="215" spans="1:7" ht="18" customHeight="1" x14ac:dyDescent="0.35">
      <c r="A215" s="7" t="s">
        <v>27</v>
      </c>
      <c r="B215" s="18">
        <v>20202</v>
      </c>
      <c r="C215" s="147" t="s">
        <v>415</v>
      </c>
      <c r="D215" s="14"/>
      <c r="E215" s="8"/>
      <c r="F215" s="8"/>
      <c r="G215" s="8"/>
    </row>
    <row r="216" spans="1:7" ht="18" customHeight="1" x14ac:dyDescent="0.35">
      <c r="A216" s="7" t="s">
        <v>28</v>
      </c>
      <c r="B216" s="7">
        <v>20203</v>
      </c>
      <c r="C216" s="146" t="s">
        <v>416</v>
      </c>
      <c r="D216" s="14"/>
      <c r="E216" s="8"/>
      <c r="F216" s="8"/>
      <c r="G216" s="8"/>
    </row>
    <row r="217" spans="1:7" ht="18" customHeight="1" x14ac:dyDescent="0.35">
      <c r="A217" s="7" t="s">
        <v>29</v>
      </c>
      <c r="B217" s="18">
        <v>20204</v>
      </c>
      <c r="C217" s="146" t="s">
        <v>417</v>
      </c>
      <c r="D217" s="14"/>
      <c r="E217" s="8"/>
      <c r="F217" s="8"/>
      <c r="G217" s="8"/>
    </row>
    <row r="218" spans="1:7" ht="18" customHeight="1" x14ac:dyDescent="0.35">
      <c r="A218" s="7" t="s">
        <v>30</v>
      </c>
      <c r="B218" s="14">
        <v>20352</v>
      </c>
      <c r="C218" s="8" t="s">
        <v>596</v>
      </c>
      <c r="D218" s="14"/>
      <c r="E218" s="8"/>
      <c r="F218" s="8"/>
      <c r="G218" s="8"/>
    </row>
    <row r="219" spans="1:7" ht="18" customHeight="1" x14ac:dyDescent="0.35">
      <c r="A219" s="7" t="s">
        <v>31</v>
      </c>
      <c r="B219" s="18">
        <v>20430</v>
      </c>
      <c r="C219" s="146" t="s">
        <v>1015</v>
      </c>
      <c r="D219" s="14"/>
      <c r="E219" s="8"/>
      <c r="F219" s="8"/>
      <c r="G219" s="8"/>
    </row>
    <row r="220" spans="1:7" ht="18" customHeight="1" x14ac:dyDescent="0.35">
      <c r="A220" s="193"/>
      <c r="B220" s="194"/>
      <c r="C220" s="194"/>
      <c r="D220" s="195"/>
      <c r="E220" s="194"/>
      <c r="F220" s="194"/>
      <c r="G220" s="194"/>
    </row>
    <row r="221" spans="1:7" ht="18" customHeight="1" x14ac:dyDescent="0.35">
      <c r="A221" s="10"/>
    </row>
    <row r="222" spans="1:7" ht="18" customHeight="1" x14ac:dyDescent="0.35">
      <c r="A222" s="10"/>
    </row>
    <row r="223" spans="1:7" ht="18" customHeight="1" x14ac:dyDescent="0.35">
      <c r="A223" s="10"/>
    </row>
    <row r="224" spans="1:7" ht="18" customHeight="1" x14ac:dyDescent="0.35">
      <c r="A224" s="10"/>
    </row>
    <row r="225" spans="1:20" ht="18" customHeight="1" x14ac:dyDescent="0.35">
      <c r="A225" s="10"/>
    </row>
    <row r="226" spans="1:20" ht="18" customHeight="1" x14ac:dyDescent="0.35">
      <c r="A226" s="10"/>
    </row>
    <row r="227" spans="1:20" ht="18" customHeight="1" x14ac:dyDescent="0.35">
      <c r="A227" s="10"/>
    </row>
    <row r="228" spans="1:20" s="11" customFormat="1" ht="18" customHeight="1" x14ac:dyDescent="0.35">
      <c r="A228" s="10"/>
      <c r="D228" s="35"/>
      <c r="E228" s="9"/>
      <c r="F228" s="9"/>
      <c r="G228" s="9"/>
      <c r="I228" s="2"/>
      <c r="J228"/>
      <c r="K228"/>
      <c r="L228"/>
      <c r="M228"/>
      <c r="N228"/>
      <c r="O228"/>
      <c r="P228"/>
      <c r="Q228"/>
      <c r="R228"/>
      <c r="S228"/>
      <c r="T228"/>
    </row>
    <row r="229" spans="1:20" s="11" customFormat="1" ht="18" customHeight="1" x14ac:dyDescent="0.35">
      <c r="A229" s="16"/>
      <c r="D229" s="35"/>
      <c r="E229" s="9"/>
      <c r="F229" s="9"/>
      <c r="G229" s="9"/>
      <c r="I229" s="2"/>
      <c r="J229"/>
      <c r="K229"/>
      <c r="L229"/>
      <c r="M229"/>
      <c r="N229"/>
      <c r="O229"/>
      <c r="P229"/>
      <c r="Q229"/>
      <c r="R229"/>
      <c r="S229"/>
      <c r="T229"/>
    </row>
    <row r="230" spans="1:20" s="11" customFormat="1" ht="18" customHeight="1" x14ac:dyDescent="0.35">
      <c r="A230" s="16"/>
      <c r="D230" s="118"/>
      <c r="E230" s="20"/>
      <c r="F230" s="20"/>
      <c r="G230" s="20"/>
      <c r="I230" s="2"/>
      <c r="J230"/>
      <c r="K230"/>
      <c r="L230"/>
      <c r="M230"/>
      <c r="N230"/>
      <c r="O230"/>
      <c r="P230"/>
      <c r="Q230"/>
      <c r="R230"/>
      <c r="S230"/>
      <c r="T230"/>
    </row>
    <row r="231" spans="1:20" ht="18" customHeight="1" x14ac:dyDescent="0.35">
      <c r="D231" s="96"/>
      <c r="E231" s="11"/>
      <c r="F231" s="11"/>
      <c r="G231" s="11"/>
    </row>
    <row r="233" spans="1:20" ht="18" customHeight="1" x14ac:dyDescent="0.35">
      <c r="B233" s="221" t="s">
        <v>0</v>
      </c>
      <c r="C233" s="221"/>
      <c r="D233" s="221"/>
      <c r="E233" s="221"/>
      <c r="F233" s="221"/>
      <c r="G233" s="221"/>
    </row>
    <row r="234" spans="1:20" ht="18" customHeight="1" x14ac:dyDescent="0.35">
      <c r="B234" s="221" t="str">
        <f>CONCATENATE("รายชื่อนักเรียน  ",'สรุปจำนวน-นร.'!$B$2," ชั้นมัธยมศึกษาปีที่ 2/6")</f>
        <v>รายชื่อนักเรียน  ภาคเรียนที่ 2 ปีการศึกษา 2568 ชั้นมัธยมศึกษาปีที่ 2/6</v>
      </c>
      <c r="C234" s="221"/>
      <c r="D234" s="221"/>
      <c r="E234" s="221"/>
      <c r="F234" s="221"/>
      <c r="G234" s="221"/>
    </row>
    <row r="235" spans="1:20" ht="18" customHeight="1" x14ac:dyDescent="0.35">
      <c r="B235" s="221" t="str">
        <f>"ครูที่ปรึกษา : "&amp;ครูที่ปรึกษา!$D$21</f>
        <v xml:space="preserve">ครูที่ปรึกษา : 1. นางสุกัลยา  บุญเลิศ  2. นางเจตสุดาภรณ์  ยุบลไสย  </v>
      </c>
      <c r="C235" s="221"/>
      <c r="D235" s="221"/>
      <c r="E235" s="221"/>
      <c r="F235" s="221"/>
      <c r="G235" s="221"/>
    </row>
    <row r="236" spans="1:20" ht="18" customHeight="1" x14ac:dyDescent="0.35">
      <c r="B236" s="219" t="str">
        <f>"ชาย  " &amp; SUM(COUNTIF(C238:C278,{"นาย","เด็กชาย"}&amp;"*")) &amp; "  คน     หญิง  " &amp; SUM(COUNTIF(C238:C278,{"นางสาว","เด็กหญิง"}&amp;"*")) &amp; "  คน     รวม  " &amp; COUNTA(C238:C278) &amp; "  คน"</f>
        <v>ชาย  20  คน     หญิง  7  คน     รวม  27  คน</v>
      </c>
      <c r="C236" s="219"/>
      <c r="D236" s="219"/>
      <c r="E236" s="219"/>
      <c r="F236" s="219"/>
      <c r="G236" s="219"/>
    </row>
    <row r="237" spans="1:20" ht="18" customHeight="1" x14ac:dyDescent="0.35">
      <c r="A237" s="7" t="s">
        <v>1</v>
      </c>
      <c r="B237" s="7" t="s">
        <v>2</v>
      </c>
      <c r="C237" s="14" t="s">
        <v>34</v>
      </c>
      <c r="D237" s="14"/>
      <c r="E237" s="8"/>
      <c r="F237" s="8"/>
      <c r="G237" s="8"/>
    </row>
    <row r="238" spans="1:20" ht="18" customHeight="1" x14ac:dyDescent="0.35">
      <c r="A238" s="13" t="s">
        <v>4</v>
      </c>
      <c r="B238" s="7">
        <v>20206</v>
      </c>
      <c r="C238" s="145" t="s">
        <v>418</v>
      </c>
      <c r="D238" s="108"/>
      <c r="E238" s="31"/>
      <c r="F238" s="31"/>
      <c r="G238" s="31"/>
    </row>
    <row r="239" spans="1:20" ht="18" customHeight="1" x14ac:dyDescent="0.35">
      <c r="A239" s="13" t="s">
        <v>5</v>
      </c>
      <c r="B239" s="7">
        <v>20207</v>
      </c>
      <c r="C239" s="145" t="s">
        <v>419</v>
      </c>
      <c r="D239" s="42"/>
      <c r="E239" s="31"/>
      <c r="F239" s="31"/>
      <c r="G239" s="31"/>
    </row>
    <row r="240" spans="1:20" ht="18" customHeight="1" x14ac:dyDescent="0.35">
      <c r="A240" s="13" t="s">
        <v>6</v>
      </c>
      <c r="B240" s="7">
        <v>20208</v>
      </c>
      <c r="C240" s="145" t="s">
        <v>420</v>
      </c>
      <c r="D240" s="42"/>
      <c r="E240" s="31"/>
      <c r="F240" s="31"/>
      <c r="G240" s="31"/>
    </row>
    <row r="241" spans="1:7" ht="18" customHeight="1" x14ac:dyDescent="0.35">
      <c r="A241" s="24">
        <v>4</v>
      </c>
      <c r="B241" s="7">
        <v>20209</v>
      </c>
      <c r="C241" s="145" t="s">
        <v>421</v>
      </c>
      <c r="D241" s="14"/>
      <c r="E241" s="8"/>
      <c r="F241" s="8"/>
      <c r="G241" s="31"/>
    </row>
    <row r="242" spans="1:7" ht="18" customHeight="1" x14ac:dyDescent="0.35">
      <c r="A242" s="39">
        <v>5</v>
      </c>
      <c r="B242" s="7">
        <v>20210</v>
      </c>
      <c r="C242" s="146" t="s">
        <v>422</v>
      </c>
      <c r="D242" s="14"/>
      <c r="E242" s="8"/>
      <c r="F242" s="8"/>
      <c r="G242" s="31"/>
    </row>
    <row r="243" spans="1:7" ht="18" customHeight="1" x14ac:dyDescent="0.35">
      <c r="A243" s="39">
        <v>6</v>
      </c>
      <c r="B243" s="7">
        <v>20211</v>
      </c>
      <c r="C243" s="145" t="s">
        <v>423</v>
      </c>
      <c r="D243" s="14"/>
      <c r="E243" s="8"/>
      <c r="F243" s="8"/>
      <c r="G243" s="31"/>
    </row>
    <row r="244" spans="1:7" ht="18" customHeight="1" x14ac:dyDescent="0.35">
      <c r="A244" s="39">
        <v>7</v>
      </c>
      <c r="B244" s="7">
        <v>20212</v>
      </c>
      <c r="C244" s="145" t="s">
        <v>1016</v>
      </c>
      <c r="D244" s="14"/>
      <c r="E244" s="8"/>
      <c r="F244" s="8"/>
      <c r="G244" s="31"/>
    </row>
    <row r="245" spans="1:7" ht="18" customHeight="1" x14ac:dyDescent="0.35">
      <c r="A245" s="39">
        <v>8</v>
      </c>
      <c r="B245" s="7">
        <v>20213</v>
      </c>
      <c r="C245" s="145" t="s">
        <v>424</v>
      </c>
      <c r="D245" s="14"/>
      <c r="E245" s="8"/>
      <c r="F245" s="8"/>
      <c r="G245" s="8"/>
    </row>
    <row r="246" spans="1:7" ht="18" customHeight="1" x14ac:dyDescent="0.35">
      <c r="A246" s="39">
        <v>9</v>
      </c>
      <c r="B246" s="7">
        <v>20216</v>
      </c>
      <c r="C246" s="145" t="s">
        <v>425</v>
      </c>
      <c r="D246" s="14"/>
      <c r="E246" s="8"/>
      <c r="F246" s="8"/>
      <c r="G246" s="8"/>
    </row>
    <row r="247" spans="1:7" ht="18" customHeight="1" x14ac:dyDescent="0.35">
      <c r="A247" s="39">
        <v>10</v>
      </c>
      <c r="B247" s="7">
        <v>20217</v>
      </c>
      <c r="C247" s="145" t="s">
        <v>426</v>
      </c>
      <c r="D247" s="14"/>
      <c r="E247" s="8"/>
      <c r="F247" s="8"/>
      <c r="G247" s="8"/>
    </row>
    <row r="248" spans="1:7" ht="18" customHeight="1" x14ac:dyDescent="0.35">
      <c r="A248" s="39">
        <v>11</v>
      </c>
      <c r="B248" s="7">
        <v>20218</v>
      </c>
      <c r="C248" s="145" t="s">
        <v>1017</v>
      </c>
      <c r="D248" s="14"/>
      <c r="E248" s="8"/>
      <c r="F248" s="8"/>
      <c r="G248" s="8"/>
    </row>
    <row r="249" spans="1:7" ht="18" customHeight="1" x14ac:dyDescent="0.35">
      <c r="A249" s="39">
        <v>12</v>
      </c>
      <c r="B249" s="7">
        <v>20219</v>
      </c>
      <c r="C249" s="145" t="s">
        <v>427</v>
      </c>
      <c r="D249" s="14"/>
      <c r="E249" s="8"/>
      <c r="F249" s="8"/>
      <c r="G249" s="8"/>
    </row>
    <row r="250" spans="1:7" ht="18" customHeight="1" x14ac:dyDescent="0.35">
      <c r="A250" s="39">
        <v>13</v>
      </c>
      <c r="B250" s="7">
        <v>20220</v>
      </c>
      <c r="C250" s="145" t="s">
        <v>428</v>
      </c>
      <c r="D250" s="14"/>
      <c r="E250" s="8"/>
      <c r="F250" s="8"/>
      <c r="G250" s="8"/>
    </row>
    <row r="251" spans="1:7" ht="18" customHeight="1" x14ac:dyDescent="0.35">
      <c r="A251" s="39">
        <v>14</v>
      </c>
      <c r="B251" s="7">
        <v>20223</v>
      </c>
      <c r="C251" s="145" t="s">
        <v>429</v>
      </c>
      <c r="D251" s="14"/>
      <c r="E251" s="8"/>
      <c r="F251" s="8"/>
      <c r="G251" s="8"/>
    </row>
    <row r="252" spans="1:7" ht="18" customHeight="1" x14ac:dyDescent="0.35">
      <c r="A252" s="39">
        <v>15</v>
      </c>
      <c r="B252" s="7">
        <v>20225</v>
      </c>
      <c r="C252" s="145" t="s">
        <v>430</v>
      </c>
      <c r="D252" s="14"/>
      <c r="E252" s="8"/>
      <c r="F252" s="8"/>
      <c r="G252" s="8"/>
    </row>
    <row r="253" spans="1:7" ht="18" customHeight="1" x14ac:dyDescent="0.35">
      <c r="A253" s="39">
        <v>16</v>
      </c>
      <c r="B253" s="7">
        <v>20227</v>
      </c>
      <c r="C253" s="145" t="s">
        <v>1018</v>
      </c>
      <c r="D253" s="14"/>
      <c r="E253" s="8"/>
      <c r="F253" s="8"/>
      <c r="G253" s="8"/>
    </row>
    <row r="254" spans="1:7" ht="18" customHeight="1" x14ac:dyDescent="0.35">
      <c r="A254" s="39">
        <v>17</v>
      </c>
      <c r="B254" s="7">
        <v>20228</v>
      </c>
      <c r="C254" s="145" t="s">
        <v>431</v>
      </c>
      <c r="D254" s="14"/>
      <c r="E254" s="8"/>
      <c r="F254" s="8"/>
      <c r="G254" s="8"/>
    </row>
    <row r="255" spans="1:7" ht="18" customHeight="1" x14ac:dyDescent="0.35">
      <c r="A255" s="39">
        <v>18</v>
      </c>
      <c r="B255" s="7">
        <v>20229</v>
      </c>
      <c r="C255" s="146" t="s">
        <v>432</v>
      </c>
      <c r="D255" s="101"/>
      <c r="E255" s="8"/>
      <c r="F255" s="8"/>
      <c r="G255" s="8"/>
    </row>
    <row r="256" spans="1:7" ht="18" customHeight="1" x14ac:dyDescent="0.35">
      <c r="A256" s="39">
        <v>19</v>
      </c>
      <c r="B256" s="7">
        <v>20230</v>
      </c>
      <c r="C256" s="146" t="s">
        <v>433</v>
      </c>
      <c r="D256" s="14"/>
      <c r="E256" s="8"/>
      <c r="F256" s="8"/>
      <c r="G256" s="8"/>
    </row>
    <row r="257" spans="1:7" ht="18" customHeight="1" x14ac:dyDescent="0.35">
      <c r="A257" s="39">
        <v>20</v>
      </c>
      <c r="B257" s="7">
        <v>20233</v>
      </c>
      <c r="C257" s="145" t="s">
        <v>629</v>
      </c>
      <c r="D257" s="14"/>
      <c r="E257" s="8"/>
      <c r="F257" s="8"/>
      <c r="G257" s="8"/>
    </row>
    <row r="258" spans="1:7" ht="18" customHeight="1" x14ac:dyDescent="0.35">
      <c r="A258" s="39">
        <v>21</v>
      </c>
      <c r="B258" s="7">
        <v>20234</v>
      </c>
      <c r="C258" s="145" t="s">
        <v>435</v>
      </c>
      <c r="D258" s="14"/>
      <c r="E258" s="8"/>
      <c r="F258" s="8"/>
      <c r="G258" s="8"/>
    </row>
    <row r="259" spans="1:7" ht="18" customHeight="1" x14ac:dyDescent="0.35">
      <c r="A259" s="39">
        <v>22</v>
      </c>
      <c r="B259" s="7">
        <v>20235</v>
      </c>
      <c r="C259" s="146" t="s">
        <v>436</v>
      </c>
      <c r="D259" s="14"/>
      <c r="E259" s="8"/>
      <c r="F259" s="8"/>
      <c r="G259" s="8"/>
    </row>
    <row r="260" spans="1:7" ht="18" customHeight="1" x14ac:dyDescent="0.35">
      <c r="A260" s="39">
        <v>23</v>
      </c>
      <c r="B260" s="7">
        <v>20241</v>
      </c>
      <c r="C260" s="146" t="s">
        <v>437</v>
      </c>
      <c r="D260" s="14"/>
      <c r="E260" s="8"/>
      <c r="F260" s="8"/>
      <c r="G260" s="8"/>
    </row>
    <row r="261" spans="1:7" ht="18" customHeight="1" x14ac:dyDescent="0.35">
      <c r="A261" s="39">
        <v>24</v>
      </c>
      <c r="B261" s="14">
        <v>20463</v>
      </c>
      <c r="C261" s="8" t="s">
        <v>1600</v>
      </c>
      <c r="D261" s="14"/>
      <c r="E261" s="8"/>
      <c r="F261" s="8"/>
      <c r="G261" s="8"/>
    </row>
    <row r="262" spans="1:7" ht="18" customHeight="1" x14ac:dyDescent="0.35">
      <c r="A262" s="39">
        <v>25</v>
      </c>
      <c r="B262" s="24">
        <v>20481</v>
      </c>
      <c r="C262" s="27" t="s">
        <v>622</v>
      </c>
      <c r="D262" s="14"/>
      <c r="E262" s="8"/>
      <c r="F262" s="8"/>
      <c r="G262" s="8"/>
    </row>
    <row r="263" spans="1:7" ht="18" customHeight="1" x14ac:dyDescent="0.35">
      <c r="A263" s="39">
        <v>26</v>
      </c>
      <c r="B263" s="24">
        <v>20875</v>
      </c>
      <c r="C263" s="27" t="s">
        <v>1545</v>
      </c>
      <c r="D263" s="14"/>
      <c r="E263" s="8"/>
      <c r="F263" s="8"/>
      <c r="G263" s="8"/>
    </row>
    <row r="264" spans="1:7" ht="18" customHeight="1" x14ac:dyDescent="0.35">
      <c r="A264" s="39">
        <v>27</v>
      </c>
      <c r="B264" s="14">
        <v>20874</v>
      </c>
      <c r="C264" s="8" t="s">
        <v>1601</v>
      </c>
      <c r="D264" s="14"/>
      <c r="E264" s="8"/>
      <c r="F264" s="8"/>
      <c r="G264" s="8"/>
    </row>
    <row r="265" spans="1:7" ht="18" customHeight="1" x14ac:dyDescent="0.35">
      <c r="A265" s="200"/>
      <c r="B265" s="194"/>
      <c r="C265" s="194"/>
      <c r="D265" s="195"/>
      <c r="E265" s="194"/>
      <c r="F265" s="194"/>
      <c r="G265" s="194"/>
    </row>
    <row r="266" spans="1:7" ht="18" customHeight="1" x14ac:dyDescent="0.35">
      <c r="A266" s="5"/>
    </row>
    <row r="267" spans="1:7" ht="18" customHeight="1" x14ac:dyDescent="0.35">
      <c r="A267" s="5"/>
    </row>
    <row r="268" spans="1:7" ht="18" customHeight="1" x14ac:dyDescent="0.35">
      <c r="A268" s="25"/>
      <c r="D268" s="25"/>
      <c r="E268" s="26"/>
      <c r="F268" s="26"/>
      <c r="G268" s="26"/>
    </row>
    <row r="269" spans="1:7" ht="18" customHeight="1" x14ac:dyDescent="0.35">
      <c r="A269" s="25"/>
      <c r="D269" s="25"/>
      <c r="E269" s="26"/>
      <c r="F269" s="26"/>
      <c r="G269" s="26"/>
    </row>
    <row r="270" spans="1:7" ht="18" customHeight="1" x14ac:dyDescent="0.35">
      <c r="A270" s="25"/>
      <c r="D270" s="25"/>
      <c r="E270" s="26"/>
      <c r="F270" s="26"/>
      <c r="G270" s="26"/>
    </row>
    <row r="271" spans="1:7" ht="18" customHeight="1" x14ac:dyDescent="0.35">
      <c r="A271" s="5"/>
    </row>
    <row r="272" spans="1:7" ht="18" customHeight="1" x14ac:dyDescent="0.35">
      <c r="A272" s="5"/>
    </row>
    <row r="273" spans="1:20" s="11" customFormat="1" ht="18" customHeight="1" x14ac:dyDescent="0.35">
      <c r="A273" s="5"/>
      <c r="D273" s="35"/>
      <c r="E273" s="9"/>
      <c r="F273" s="9"/>
      <c r="G273" s="9"/>
      <c r="I273" s="2"/>
      <c r="J273"/>
      <c r="K273"/>
      <c r="L273"/>
      <c r="M273"/>
      <c r="N273"/>
      <c r="O273"/>
      <c r="P273"/>
      <c r="Q273"/>
      <c r="R273"/>
      <c r="S273"/>
      <c r="T273"/>
    </row>
    <row r="274" spans="1:20" s="11" customFormat="1" ht="18" customHeight="1" x14ac:dyDescent="0.35">
      <c r="A274" s="35"/>
      <c r="D274" s="118"/>
      <c r="E274" s="20"/>
      <c r="F274" s="20"/>
      <c r="G274" s="20"/>
      <c r="I274" s="2"/>
      <c r="J274"/>
      <c r="K274"/>
      <c r="L274"/>
      <c r="M274"/>
      <c r="N274"/>
      <c r="O274"/>
      <c r="P274"/>
      <c r="Q274"/>
      <c r="R274"/>
      <c r="S274"/>
      <c r="T274"/>
    </row>
    <row r="275" spans="1:20" s="11" customFormat="1" ht="18" customHeight="1" x14ac:dyDescent="0.35">
      <c r="A275" s="25"/>
      <c r="D275" s="25"/>
      <c r="E275" s="26"/>
      <c r="F275" s="26"/>
      <c r="G275" s="26"/>
      <c r="I275" s="2"/>
      <c r="J275"/>
      <c r="K275"/>
      <c r="L275"/>
      <c r="M275"/>
      <c r="N275"/>
      <c r="O275"/>
      <c r="P275"/>
      <c r="Q275"/>
      <c r="R275"/>
      <c r="S275"/>
      <c r="T275"/>
    </row>
    <row r="276" spans="1:20" ht="18" customHeight="1" x14ac:dyDescent="0.35">
      <c r="A276" s="25"/>
      <c r="D276" s="25"/>
      <c r="E276" s="26"/>
      <c r="F276" s="26"/>
      <c r="G276" s="26"/>
    </row>
    <row r="279" spans="1:20" ht="18" customHeight="1" x14ac:dyDescent="0.35">
      <c r="B279" s="221" t="s">
        <v>0</v>
      </c>
      <c r="C279" s="221"/>
      <c r="D279" s="221"/>
      <c r="E279" s="221"/>
      <c r="F279" s="221"/>
      <c r="G279" s="221"/>
    </row>
    <row r="280" spans="1:20" ht="18" customHeight="1" x14ac:dyDescent="0.35">
      <c r="B280" s="221" t="str">
        <f>CONCATENATE("รายชื่อนักเรียน  ",'สรุปจำนวน-นร.'!$B$2," ชั้นมัธยมศึกษาปีที่ 2/7")</f>
        <v>รายชื่อนักเรียน  ภาคเรียนที่ 2 ปีการศึกษา 2568 ชั้นมัธยมศึกษาปีที่ 2/7</v>
      </c>
      <c r="C280" s="221"/>
      <c r="D280" s="221"/>
      <c r="E280" s="221"/>
      <c r="F280" s="221"/>
      <c r="G280" s="221"/>
    </row>
    <row r="281" spans="1:20" ht="18" customHeight="1" x14ac:dyDescent="0.35">
      <c r="B281" s="221" t="str">
        <f>"ครูที่ปรึกษา : "&amp;ครูที่ปรึกษา!$D$22</f>
        <v>ครูที่ปรึกษา : 1. ว่าที่ ร.ต.หญิงศิริลักษณ์  ดาวศรี  2. นายทศพล  เทศารินทร์</v>
      </c>
      <c r="C281" s="221"/>
      <c r="D281" s="221"/>
      <c r="E281" s="221"/>
      <c r="F281" s="221"/>
      <c r="G281" s="221"/>
    </row>
    <row r="282" spans="1:20" ht="18" customHeight="1" x14ac:dyDescent="0.35">
      <c r="B282" s="219" t="str">
        <f>"ชาย  "&amp;SUM(COUNTIF(C284:C324,{"นาย","เด็กชาย"}&amp;"*"))&amp;"  คน     หญิง  "&amp;SUM(COUNTIF(C284:C324,{"นางสาว","เด็กหญิง"}&amp;"*"))&amp;"  คน     รวม  "&amp;COUNTA(C284:C324)&amp;"  คน"</f>
        <v>ชาย  18  คน     หญิง  13  คน     รวม  31  คน</v>
      </c>
      <c r="C282" s="219"/>
      <c r="D282" s="219"/>
      <c r="E282" s="219"/>
      <c r="F282" s="219"/>
      <c r="G282" s="219"/>
    </row>
    <row r="283" spans="1:20" ht="18" customHeight="1" x14ac:dyDescent="0.35">
      <c r="A283" s="7" t="s">
        <v>1</v>
      </c>
      <c r="B283" s="7" t="s">
        <v>2</v>
      </c>
      <c r="C283" s="14" t="s">
        <v>34</v>
      </c>
      <c r="D283" s="14"/>
      <c r="E283" s="8"/>
      <c r="F283" s="8"/>
      <c r="G283" s="8"/>
    </row>
    <row r="284" spans="1:20" ht="18" customHeight="1" x14ac:dyDescent="0.35">
      <c r="A284" s="117" t="s">
        <v>4</v>
      </c>
      <c r="B284" s="117">
        <v>19665</v>
      </c>
      <c r="C284" s="88" t="s">
        <v>1019</v>
      </c>
      <c r="D284" s="42"/>
      <c r="E284" s="31"/>
      <c r="F284" s="31"/>
      <c r="G284" s="31"/>
    </row>
    <row r="285" spans="1:20" ht="18" customHeight="1" x14ac:dyDescent="0.35">
      <c r="A285" s="117" t="s">
        <v>5</v>
      </c>
      <c r="B285" s="89">
        <v>19674</v>
      </c>
      <c r="C285" s="88" t="s">
        <v>1020</v>
      </c>
      <c r="D285" s="42"/>
      <c r="E285" s="31"/>
      <c r="F285" s="31"/>
      <c r="G285" s="31"/>
    </row>
    <row r="286" spans="1:20" ht="18" customHeight="1" x14ac:dyDescent="0.35">
      <c r="A286" s="13" t="s">
        <v>6</v>
      </c>
      <c r="B286" s="7">
        <v>20242</v>
      </c>
      <c r="C286" s="145" t="s">
        <v>524</v>
      </c>
      <c r="D286" s="42"/>
      <c r="E286" s="31"/>
      <c r="F286" s="31"/>
      <c r="G286" s="31"/>
    </row>
    <row r="287" spans="1:20" ht="18" customHeight="1" x14ac:dyDescent="0.35">
      <c r="A287" s="7" t="s">
        <v>7</v>
      </c>
      <c r="B287" s="7">
        <v>20243</v>
      </c>
      <c r="C287" s="146" t="s">
        <v>438</v>
      </c>
      <c r="D287" s="42"/>
      <c r="E287" s="31"/>
      <c r="F287" s="31"/>
      <c r="G287" s="31"/>
    </row>
    <row r="288" spans="1:20" ht="18" customHeight="1" x14ac:dyDescent="0.35">
      <c r="A288" s="7" t="s">
        <v>8</v>
      </c>
      <c r="B288" s="7">
        <v>20244</v>
      </c>
      <c r="C288" s="145" t="s">
        <v>439</v>
      </c>
      <c r="D288" s="42"/>
      <c r="E288" s="31"/>
      <c r="F288" s="31"/>
      <c r="G288" s="31"/>
    </row>
    <row r="289" spans="1:7" ht="18" customHeight="1" x14ac:dyDescent="0.35">
      <c r="A289" s="7" t="s">
        <v>9</v>
      </c>
      <c r="B289" s="7">
        <v>20245</v>
      </c>
      <c r="C289" s="145" t="s">
        <v>1021</v>
      </c>
      <c r="D289" s="42"/>
      <c r="E289" s="31"/>
      <c r="F289" s="31"/>
      <c r="G289" s="31"/>
    </row>
    <row r="290" spans="1:7" ht="18" customHeight="1" x14ac:dyDescent="0.35">
      <c r="A290" s="7" t="s">
        <v>10</v>
      </c>
      <c r="B290" s="7">
        <v>20249</v>
      </c>
      <c r="C290" s="147" t="s">
        <v>440</v>
      </c>
      <c r="D290" s="42"/>
      <c r="E290" s="31"/>
      <c r="F290" s="31"/>
      <c r="G290" s="31"/>
    </row>
    <row r="291" spans="1:7" ht="18" customHeight="1" x14ac:dyDescent="0.35">
      <c r="A291" s="7" t="s">
        <v>11</v>
      </c>
      <c r="B291" s="7">
        <v>20250</v>
      </c>
      <c r="C291" s="146" t="s">
        <v>441</v>
      </c>
      <c r="D291" s="42"/>
      <c r="E291" s="31"/>
      <c r="F291" s="31"/>
      <c r="G291" s="31"/>
    </row>
    <row r="292" spans="1:7" ht="18" customHeight="1" x14ac:dyDescent="0.35">
      <c r="A292" s="7" t="s">
        <v>12</v>
      </c>
      <c r="B292" s="7">
        <v>20251</v>
      </c>
      <c r="C292" s="145" t="s">
        <v>1022</v>
      </c>
      <c r="D292" s="42"/>
      <c r="E292" s="31"/>
      <c r="F292" s="31"/>
      <c r="G292" s="31"/>
    </row>
    <row r="293" spans="1:7" ht="18" customHeight="1" x14ac:dyDescent="0.35">
      <c r="A293" s="7" t="s">
        <v>13</v>
      </c>
      <c r="B293" s="7">
        <v>20253</v>
      </c>
      <c r="C293" s="145" t="s">
        <v>1023</v>
      </c>
      <c r="D293" s="42"/>
      <c r="E293" s="31"/>
      <c r="F293" s="31"/>
      <c r="G293" s="31"/>
    </row>
    <row r="294" spans="1:7" ht="18" customHeight="1" x14ac:dyDescent="0.35">
      <c r="A294" s="7" t="s">
        <v>14</v>
      </c>
      <c r="B294" s="7">
        <v>20256</v>
      </c>
      <c r="C294" s="146" t="s">
        <v>442</v>
      </c>
      <c r="D294" s="14"/>
      <c r="E294" s="8"/>
      <c r="F294" s="8"/>
      <c r="G294" s="8"/>
    </row>
    <row r="295" spans="1:7" ht="18" customHeight="1" x14ac:dyDescent="0.35">
      <c r="A295" s="7" t="s">
        <v>15</v>
      </c>
      <c r="B295" s="7">
        <v>20257</v>
      </c>
      <c r="C295" s="145" t="s">
        <v>443</v>
      </c>
      <c r="D295" s="14"/>
      <c r="E295" s="8"/>
      <c r="F295" s="8"/>
      <c r="G295" s="8"/>
    </row>
    <row r="296" spans="1:7" ht="18" customHeight="1" x14ac:dyDescent="0.35">
      <c r="A296" s="7" t="s">
        <v>16</v>
      </c>
      <c r="B296" s="7">
        <v>20258</v>
      </c>
      <c r="C296" s="146" t="s">
        <v>444</v>
      </c>
      <c r="D296" s="14"/>
      <c r="E296" s="8"/>
      <c r="F296" s="8"/>
      <c r="G296" s="8"/>
    </row>
    <row r="297" spans="1:7" ht="18" customHeight="1" x14ac:dyDescent="0.35">
      <c r="A297" s="7" t="s">
        <v>17</v>
      </c>
      <c r="B297" s="7">
        <v>20259</v>
      </c>
      <c r="C297" s="145" t="s">
        <v>445</v>
      </c>
      <c r="D297" s="14"/>
      <c r="E297" s="8"/>
      <c r="F297" s="8"/>
      <c r="G297" s="8"/>
    </row>
    <row r="298" spans="1:7" ht="18" customHeight="1" x14ac:dyDescent="0.35">
      <c r="A298" s="7" t="s">
        <v>18</v>
      </c>
      <c r="B298" s="7">
        <v>20261</v>
      </c>
      <c r="C298" s="147" t="s">
        <v>446</v>
      </c>
      <c r="D298" s="14"/>
      <c r="E298" s="8"/>
      <c r="F298" s="8"/>
      <c r="G298" s="8"/>
    </row>
    <row r="299" spans="1:7" ht="18" customHeight="1" x14ac:dyDescent="0.35">
      <c r="A299" s="7" t="s">
        <v>19</v>
      </c>
      <c r="B299" s="7">
        <v>20262</v>
      </c>
      <c r="C299" s="145" t="s">
        <v>447</v>
      </c>
      <c r="D299" s="14"/>
      <c r="E299" s="8"/>
      <c r="F299" s="8"/>
      <c r="G299" s="8"/>
    </row>
    <row r="300" spans="1:7" ht="18" customHeight="1" x14ac:dyDescent="0.35">
      <c r="A300" s="7" t="s">
        <v>20</v>
      </c>
      <c r="B300" s="7">
        <v>20263</v>
      </c>
      <c r="C300" s="145" t="s">
        <v>448</v>
      </c>
      <c r="D300" s="14"/>
      <c r="E300" s="8"/>
      <c r="F300" s="8"/>
      <c r="G300" s="8"/>
    </row>
    <row r="301" spans="1:7" ht="18" customHeight="1" x14ac:dyDescent="0.35">
      <c r="A301" s="7" t="s">
        <v>21</v>
      </c>
      <c r="B301" s="7">
        <v>20265</v>
      </c>
      <c r="C301" s="145" t="s">
        <v>449</v>
      </c>
      <c r="D301" s="14"/>
      <c r="E301" s="8"/>
      <c r="F301" s="8"/>
      <c r="G301" s="8"/>
    </row>
    <row r="302" spans="1:7" ht="18" customHeight="1" x14ac:dyDescent="0.35">
      <c r="A302" s="7" t="s">
        <v>22</v>
      </c>
      <c r="B302" s="7">
        <v>20267</v>
      </c>
      <c r="C302" s="146" t="s">
        <v>450</v>
      </c>
      <c r="D302" s="14"/>
      <c r="E302" s="8"/>
      <c r="F302" s="8"/>
      <c r="G302" s="8"/>
    </row>
    <row r="303" spans="1:7" ht="18" customHeight="1" x14ac:dyDescent="0.35">
      <c r="A303" s="7" t="s">
        <v>23</v>
      </c>
      <c r="B303" s="7">
        <v>20268</v>
      </c>
      <c r="C303" s="146" t="s">
        <v>451</v>
      </c>
      <c r="D303" s="14"/>
      <c r="E303" s="8"/>
      <c r="F303" s="8"/>
      <c r="G303" s="8"/>
    </row>
    <row r="304" spans="1:7" ht="18" customHeight="1" x14ac:dyDescent="0.35">
      <c r="A304" s="7" t="s">
        <v>24</v>
      </c>
      <c r="B304" s="7">
        <v>20269</v>
      </c>
      <c r="C304" s="145" t="s">
        <v>452</v>
      </c>
      <c r="D304" s="14"/>
      <c r="E304" s="8"/>
      <c r="F304" s="8"/>
      <c r="G304" s="8"/>
    </row>
    <row r="305" spans="1:20" ht="18" customHeight="1" x14ac:dyDescent="0.35">
      <c r="A305" s="7" t="s">
        <v>25</v>
      </c>
      <c r="B305" s="7">
        <v>20271</v>
      </c>
      <c r="C305" s="145" t="s">
        <v>453</v>
      </c>
      <c r="D305" s="14"/>
      <c r="E305" s="8"/>
      <c r="F305" s="8"/>
      <c r="G305" s="8"/>
    </row>
    <row r="306" spans="1:20" ht="18" customHeight="1" x14ac:dyDescent="0.35">
      <c r="A306" s="7" t="s">
        <v>26</v>
      </c>
      <c r="B306" s="7">
        <v>20272</v>
      </c>
      <c r="C306" s="145" t="s">
        <v>454</v>
      </c>
      <c r="D306" s="14"/>
      <c r="E306" s="8"/>
      <c r="F306" s="8"/>
      <c r="G306" s="8"/>
    </row>
    <row r="307" spans="1:20" ht="18" customHeight="1" x14ac:dyDescent="0.35">
      <c r="A307" s="7" t="s">
        <v>27</v>
      </c>
      <c r="B307" s="7">
        <v>20273</v>
      </c>
      <c r="C307" s="145" t="s">
        <v>455</v>
      </c>
      <c r="D307" s="29"/>
      <c r="E307" s="8"/>
      <c r="F307" s="8"/>
      <c r="G307" s="37"/>
    </row>
    <row r="308" spans="1:20" ht="18" customHeight="1" x14ac:dyDescent="0.35">
      <c r="A308" s="7" t="s">
        <v>28</v>
      </c>
      <c r="B308" s="7">
        <v>20275</v>
      </c>
      <c r="C308" s="145" t="s">
        <v>456</v>
      </c>
      <c r="D308" s="14"/>
      <c r="E308" s="8"/>
      <c r="F308" s="8"/>
      <c r="G308" s="8"/>
    </row>
    <row r="309" spans="1:20" ht="18" customHeight="1" x14ac:dyDescent="0.35">
      <c r="A309" s="7" t="s">
        <v>29</v>
      </c>
      <c r="B309" s="7">
        <v>20276</v>
      </c>
      <c r="C309" s="145" t="s">
        <v>457</v>
      </c>
      <c r="D309" s="29"/>
      <c r="E309" s="8"/>
      <c r="F309" s="8"/>
      <c r="G309" s="8"/>
    </row>
    <row r="310" spans="1:20" ht="18" customHeight="1" x14ac:dyDescent="0.35">
      <c r="A310" s="7">
        <v>27</v>
      </c>
      <c r="B310" s="7">
        <v>20277</v>
      </c>
      <c r="C310" s="145" t="s">
        <v>458</v>
      </c>
      <c r="D310" s="42"/>
      <c r="E310" s="31"/>
      <c r="F310" s="31"/>
      <c r="G310" s="32"/>
    </row>
    <row r="311" spans="1:20" ht="18" customHeight="1" x14ac:dyDescent="0.35">
      <c r="A311" s="7">
        <v>28</v>
      </c>
      <c r="B311" s="7">
        <v>20278</v>
      </c>
      <c r="C311" s="145" t="s">
        <v>620</v>
      </c>
      <c r="D311" s="40"/>
      <c r="E311" s="42"/>
      <c r="F311" s="42"/>
      <c r="G311" s="49"/>
    </row>
    <row r="312" spans="1:20" ht="18" customHeight="1" x14ac:dyDescent="0.35">
      <c r="A312" s="7">
        <v>29</v>
      </c>
      <c r="B312" s="14">
        <v>20432</v>
      </c>
      <c r="C312" s="145" t="s">
        <v>1024</v>
      </c>
      <c r="D312" s="14"/>
      <c r="E312" s="8"/>
      <c r="F312" s="8"/>
      <c r="G312" s="8"/>
    </row>
    <row r="313" spans="1:20" ht="18" customHeight="1" x14ac:dyDescent="0.35">
      <c r="A313" s="7">
        <v>30</v>
      </c>
      <c r="B313" s="14">
        <v>20491</v>
      </c>
      <c r="C313" s="8" t="s">
        <v>1025</v>
      </c>
      <c r="D313" s="29"/>
      <c r="E313" s="8"/>
      <c r="F313" s="8"/>
      <c r="G313" s="8"/>
    </row>
    <row r="314" spans="1:20" ht="18" customHeight="1" x14ac:dyDescent="0.35">
      <c r="A314" s="7">
        <v>31</v>
      </c>
      <c r="B314" s="14">
        <v>20501</v>
      </c>
      <c r="C314" s="8" t="s">
        <v>640</v>
      </c>
      <c r="D314" s="14"/>
      <c r="E314" s="8"/>
      <c r="F314" s="8"/>
      <c r="G314" s="37"/>
    </row>
    <row r="315" spans="1:20" ht="18" customHeight="1" x14ac:dyDescent="0.35">
      <c r="A315" s="193"/>
      <c r="B315" s="194"/>
      <c r="C315" s="194"/>
      <c r="D315" s="195"/>
      <c r="E315" s="194"/>
      <c r="F315" s="194"/>
      <c r="G315" s="194"/>
    </row>
    <row r="316" spans="1:20" ht="18" customHeight="1" x14ac:dyDescent="0.35">
      <c r="A316" s="10"/>
      <c r="D316" s="110"/>
    </row>
    <row r="317" spans="1:20" ht="18" customHeight="1" x14ac:dyDescent="0.35">
      <c r="A317" s="10"/>
      <c r="G317" s="17"/>
    </row>
    <row r="318" spans="1:20" s="11" customFormat="1" ht="18" customHeight="1" x14ac:dyDescent="0.35">
      <c r="A318" s="10"/>
      <c r="D318" s="110"/>
      <c r="E318" s="9"/>
      <c r="F318" s="9"/>
      <c r="G318" s="120"/>
      <c r="I318" s="2"/>
      <c r="J318"/>
      <c r="K318"/>
      <c r="L318"/>
      <c r="M318"/>
      <c r="N318"/>
      <c r="O318"/>
      <c r="P318"/>
      <c r="Q318"/>
      <c r="R318"/>
      <c r="S318"/>
      <c r="T318"/>
    </row>
    <row r="319" spans="1:20" s="11" customFormat="1" ht="18" customHeight="1" x14ac:dyDescent="0.35">
      <c r="A319" s="10"/>
      <c r="D319" s="50"/>
      <c r="E319" s="51"/>
      <c r="F319" s="51"/>
      <c r="G319" s="57"/>
      <c r="I319" s="2"/>
      <c r="J319"/>
      <c r="K319"/>
      <c r="L319"/>
      <c r="M319"/>
      <c r="N319"/>
      <c r="O319"/>
      <c r="P319"/>
      <c r="Q319"/>
      <c r="R319"/>
      <c r="S319"/>
      <c r="T319"/>
    </row>
    <row r="320" spans="1:20" s="11" customFormat="1" ht="18" customHeight="1" x14ac:dyDescent="0.35">
      <c r="A320" s="10"/>
      <c r="D320" s="50"/>
      <c r="E320" s="51"/>
      <c r="F320" s="51"/>
      <c r="G320" s="52"/>
      <c r="I320" s="2"/>
      <c r="J320"/>
      <c r="K320"/>
      <c r="L320"/>
      <c r="M320"/>
      <c r="N320"/>
      <c r="O320"/>
      <c r="P320"/>
      <c r="Q320"/>
      <c r="R320"/>
      <c r="S320"/>
      <c r="T320"/>
    </row>
    <row r="321" spans="1:7" ht="18" customHeight="1" x14ac:dyDescent="0.35">
      <c r="A321" s="10"/>
      <c r="D321" s="50"/>
      <c r="E321" s="51"/>
      <c r="F321" s="51"/>
      <c r="G321" s="52"/>
    </row>
    <row r="322" spans="1:7" ht="18" customHeight="1" x14ac:dyDescent="0.35">
      <c r="A322" s="10"/>
      <c r="D322" s="106"/>
      <c r="E322" s="20"/>
      <c r="F322" s="20"/>
      <c r="G322" s="107"/>
    </row>
    <row r="325" spans="1:7" ht="18" customHeight="1" x14ac:dyDescent="0.35">
      <c r="B325" s="221" t="s">
        <v>0</v>
      </c>
      <c r="C325" s="221"/>
      <c r="D325" s="221"/>
      <c r="E325" s="221"/>
      <c r="F325" s="221"/>
      <c r="G325" s="221"/>
    </row>
    <row r="326" spans="1:7" ht="18" customHeight="1" x14ac:dyDescent="0.35">
      <c r="B326" s="221" t="str">
        <f>CONCATENATE("รายชื่อนักเรียน  ",'สรุปจำนวน-นร.'!$B$2," ชั้นมัธยมศึกษาปีที่ 2/8")</f>
        <v>รายชื่อนักเรียน  ภาคเรียนที่ 2 ปีการศึกษา 2568 ชั้นมัธยมศึกษาปีที่ 2/8</v>
      </c>
      <c r="C326" s="221"/>
      <c r="D326" s="221"/>
      <c r="E326" s="221"/>
      <c r="F326" s="221"/>
      <c r="G326" s="221"/>
    </row>
    <row r="327" spans="1:7" ht="18" customHeight="1" x14ac:dyDescent="0.35">
      <c r="B327" s="221" t="str">
        <f>"ครูที่ปรึกษา : "&amp;ครูที่ปรึกษา!$D$23</f>
        <v>ครูที่ปรึกษา : 1. นางสาวเพียงตะวัน  บุญแสน  2. นางสาวณัฐพร  อรรคอำนวย</v>
      </c>
      <c r="C327" s="221"/>
      <c r="D327" s="221"/>
      <c r="E327" s="221"/>
      <c r="F327" s="221"/>
      <c r="G327" s="221"/>
    </row>
    <row r="328" spans="1:7" ht="18" customHeight="1" x14ac:dyDescent="0.35">
      <c r="B328" s="219" t="str">
        <f>"ชาย  " &amp; SUM(COUNTIF(C330:C370,{"นาย","เด็กชาย"}&amp;"*")) &amp; "  คน     หญิง  " &amp; SUM(COUNTIF(C330:C370,{"นางสาว","เด็กหญิง"}&amp;"*")) &amp; "  คน     รวม  " &amp; COUNTA(C330:C370) &amp; "  คน"</f>
        <v>ชาย  14  คน     หญิง  15  คน     รวม  29  คน</v>
      </c>
      <c r="C328" s="219"/>
      <c r="D328" s="219"/>
      <c r="E328" s="219"/>
      <c r="F328" s="219"/>
      <c r="G328" s="219"/>
    </row>
    <row r="329" spans="1:7" ht="18" customHeight="1" x14ac:dyDescent="0.35">
      <c r="A329" s="7" t="s">
        <v>1</v>
      </c>
      <c r="B329" s="7" t="s">
        <v>2</v>
      </c>
      <c r="C329" s="14" t="s">
        <v>34</v>
      </c>
      <c r="D329" s="14"/>
      <c r="E329" s="8"/>
      <c r="F329" s="8"/>
      <c r="G329" s="8"/>
    </row>
    <row r="330" spans="1:7" ht="18" customHeight="1" x14ac:dyDescent="0.35">
      <c r="A330" s="117" t="s">
        <v>4</v>
      </c>
      <c r="B330" s="89">
        <v>19680</v>
      </c>
      <c r="C330" s="88" t="s">
        <v>1026</v>
      </c>
      <c r="D330" s="42"/>
      <c r="E330" s="31"/>
      <c r="F330" s="31"/>
      <c r="G330" s="31"/>
    </row>
    <row r="331" spans="1:7" ht="18" customHeight="1" x14ac:dyDescent="0.35">
      <c r="A331" s="117" t="s">
        <v>5</v>
      </c>
      <c r="B331" s="117">
        <v>19810</v>
      </c>
      <c r="C331" s="88" t="s">
        <v>1027</v>
      </c>
      <c r="D331" s="42"/>
      <c r="E331" s="31"/>
      <c r="F331" s="31"/>
      <c r="G331" s="31"/>
    </row>
    <row r="332" spans="1:7" ht="18" customHeight="1" x14ac:dyDescent="0.35">
      <c r="A332" s="117" t="s">
        <v>6</v>
      </c>
      <c r="B332" s="42">
        <v>19984</v>
      </c>
      <c r="C332" s="31" t="s">
        <v>200</v>
      </c>
      <c r="D332" s="42"/>
      <c r="E332" s="31"/>
      <c r="F332" s="31"/>
      <c r="G332" s="31"/>
    </row>
    <row r="333" spans="1:7" ht="18" customHeight="1" x14ac:dyDescent="0.35">
      <c r="A333" s="13" t="s">
        <v>7</v>
      </c>
      <c r="B333" s="18">
        <v>20279</v>
      </c>
      <c r="C333" s="146" t="s">
        <v>459</v>
      </c>
      <c r="D333" s="14"/>
      <c r="E333" s="8"/>
      <c r="F333" s="8"/>
      <c r="G333" s="31"/>
    </row>
    <row r="334" spans="1:7" ht="18" customHeight="1" x14ac:dyDescent="0.35">
      <c r="A334" s="7" t="s">
        <v>8</v>
      </c>
      <c r="B334" s="18">
        <v>20281</v>
      </c>
      <c r="C334" s="145" t="s">
        <v>460</v>
      </c>
      <c r="D334" s="14"/>
      <c r="E334" s="8"/>
      <c r="F334" s="8"/>
      <c r="G334" s="31"/>
    </row>
    <row r="335" spans="1:7" ht="18" customHeight="1" x14ac:dyDescent="0.35">
      <c r="A335" s="7" t="s">
        <v>9</v>
      </c>
      <c r="B335" s="7">
        <v>20282</v>
      </c>
      <c r="C335" s="145" t="s">
        <v>461</v>
      </c>
      <c r="D335" s="14"/>
      <c r="E335" s="8"/>
      <c r="F335" s="8"/>
      <c r="G335" s="31"/>
    </row>
    <row r="336" spans="1:7" ht="18" customHeight="1" x14ac:dyDescent="0.35">
      <c r="A336" s="7" t="s">
        <v>10</v>
      </c>
      <c r="B336" s="7">
        <v>20284</v>
      </c>
      <c r="C336" s="145" t="s">
        <v>462</v>
      </c>
      <c r="D336" s="14"/>
      <c r="E336" s="8"/>
      <c r="F336" s="8"/>
      <c r="G336" s="31"/>
    </row>
    <row r="337" spans="1:7" ht="18" customHeight="1" x14ac:dyDescent="0.35">
      <c r="A337" s="7" t="s">
        <v>11</v>
      </c>
      <c r="B337" s="18">
        <v>20285</v>
      </c>
      <c r="C337" s="145" t="s">
        <v>463</v>
      </c>
      <c r="D337" s="14"/>
      <c r="E337" s="8"/>
      <c r="F337" s="8"/>
      <c r="G337" s="31"/>
    </row>
    <row r="338" spans="1:7" ht="18" customHeight="1" x14ac:dyDescent="0.35">
      <c r="A338" s="7" t="s">
        <v>12</v>
      </c>
      <c r="B338" s="7">
        <v>20286</v>
      </c>
      <c r="C338" s="145" t="s">
        <v>1028</v>
      </c>
      <c r="D338" s="14"/>
      <c r="E338" s="8"/>
      <c r="F338" s="8"/>
      <c r="G338" s="8"/>
    </row>
    <row r="339" spans="1:7" ht="18" customHeight="1" x14ac:dyDescent="0.35">
      <c r="A339" s="7" t="s">
        <v>13</v>
      </c>
      <c r="B339" s="7">
        <v>20288</v>
      </c>
      <c r="C339" s="145" t="s">
        <v>464</v>
      </c>
      <c r="D339" s="14"/>
      <c r="E339" s="8"/>
      <c r="F339" s="8"/>
      <c r="G339" s="8"/>
    </row>
    <row r="340" spans="1:7" ht="18" customHeight="1" x14ac:dyDescent="0.35">
      <c r="A340" s="7" t="s">
        <v>14</v>
      </c>
      <c r="B340" s="18">
        <v>20291</v>
      </c>
      <c r="C340" s="145" t="s">
        <v>465</v>
      </c>
      <c r="D340" s="14"/>
      <c r="E340" s="8"/>
      <c r="F340" s="8"/>
      <c r="G340" s="8"/>
    </row>
    <row r="341" spans="1:7" ht="18" customHeight="1" x14ac:dyDescent="0.35">
      <c r="A341" s="7" t="s">
        <v>15</v>
      </c>
      <c r="B341" s="18">
        <v>20295</v>
      </c>
      <c r="C341" s="145" t="s">
        <v>466</v>
      </c>
      <c r="D341" s="14"/>
      <c r="E341" s="8"/>
      <c r="F341" s="8"/>
      <c r="G341" s="8"/>
    </row>
    <row r="342" spans="1:7" ht="18" customHeight="1" x14ac:dyDescent="0.35">
      <c r="A342" s="7" t="s">
        <v>16</v>
      </c>
      <c r="B342" s="7">
        <v>20298</v>
      </c>
      <c r="C342" s="145" t="s">
        <v>1029</v>
      </c>
      <c r="D342" s="14"/>
      <c r="E342" s="8"/>
      <c r="F342" s="8"/>
      <c r="G342" s="8"/>
    </row>
    <row r="343" spans="1:7" ht="18" customHeight="1" x14ac:dyDescent="0.35">
      <c r="A343" s="7" t="s">
        <v>17</v>
      </c>
      <c r="B343" s="18">
        <v>20299</v>
      </c>
      <c r="C343" s="145" t="s">
        <v>468</v>
      </c>
      <c r="D343" s="14"/>
      <c r="E343" s="8"/>
      <c r="F343" s="8"/>
      <c r="G343" s="8"/>
    </row>
    <row r="344" spans="1:7" ht="18" customHeight="1" x14ac:dyDescent="0.35">
      <c r="A344" s="7" t="s">
        <v>18</v>
      </c>
      <c r="B344" s="7">
        <v>20300</v>
      </c>
      <c r="C344" s="146" t="s">
        <v>469</v>
      </c>
      <c r="D344" s="14"/>
      <c r="E344" s="8"/>
      <c r="F344" s="8"/>
      <c r="G344" s="8"/>
    </row>
    <row r="345" spans="1:7" ht="18" customHeight="1" x14ac:dyDescent="0.35">
      <c r="A345" s="7" t="s">
        <v>19</v>
      </c>
      <c r="B345" s="18">
        <v>20301</v>
      </c>
      <c r="C345" s="145" t="s">
        <v>645</v>
      </c>
      <c r="D345" s="14"/>
      <c r="E345" s="8"/>
      <c r="F345" s="8"/>
      <c r="G345" s="8"/>
    </row>
    <row r="346" spans="1:7" ht="18" customHeight="1" x14ac:dyDescent="0.35">
      <c r="A346" s="7" t="s">
        <v>20</v>
      </c>
      <c r="B346" s="7">
        <v>20302</v>
      </c>
      <c r="C346" s="146" t="s">
        <v>470</v>
      </c>
      <c r="D346" s="14"/>
      <c r="E346" s="8"/>
      <c r="F346" s="8"/>
      <c r="G346" s="8"/>
    </row>
    <row r="347" spans="1:7" ht="18" customHeight="1" x14ac:dyDescent="0.35">
      <c r="A347" s="7" t="s">
        <v>21</v>
      </c>
      <c r="B347" s="18">
        <v>20303</v>
      </c>
      <c r="C347" s="145" t="s">
        <v>471</v>
      </c>
      <c r="D347" s="14"/>
      <c r="E347" s="8"/>
      <c r="F347" s="8"/>
      <c r="G347" s="8"/>
    </row>
    <row r="348" spans="1:7" ht="18" customHeight="1" x14ac:dyDescent="0.35">
      <c r="A348" s="7" t="s">
        <v>22</v>
      </c>
      <c r="B348" s="18">
        <v>20307</v>
      </c>
      <c r="C348" s="145" t="s">
        <v>472</v>
      </c>
      <c r="D348" s="14"/>
      <c r="E348" s="8"/>
      <c r="F348" s="8"/>
      <c r="G348" s="8"/>
    </row>
    <row r="349" spans="1:7" ht="18" customHeight="1" x14ac:dyDescent="0.35">
      <c r="A349" s="7" t="s">
        <v>23</v>
      </c>
      <c r="B349" s="7">
        <v>20308</v>
      </c>
      <c r="C349" s="146" t="s">
        <v>473</v>
      </c>
      <c r="D349" s="14"/>
      <c r="E349" s="8"/>
      <c r="F349" s="8"/>
      <c r="G349" s="8"/>
    </row>
    <row r="350" spans="1:7" ht="18" customHeight="1" x14ac:dyDescent="0.35">
      <c r="A350" s="7" t="s">
        <v>24</v>
      </c>
      <c r="B350" s="18">
        <v>20309</v>
      </c>
      <c r="C350" s="145" t="s">
        <v>1030</v>
      </c>
      <c r="D350" s="14"/>
      <c r="E350" s="8"/>
      <c r="F350" s="8"/>
      <c r="G350" s="8"/>
    </row>
    <row r="351" spans="1:7" ht="18" customHeight="1" x14ac:dyDescent="0.35">
      <c r="A351" s="7" t="s">
        <v>25</v>
      </c>
      <c r="B351" s="18">
        <v>20311</v>
      </c>
      <c r="C351" s="145" t="s">
        <v>474</v>
      </c>
      <c r="D351" s="14"/>
      <c r="E351" s="8"/>
      <c r="F351" s="8"/>
      <c r="G351" s="8"/>
    </row>
    <row r="352" spans="1:7" ht="18" customHeight="1" x14ac:dyDescent="0.35">
      <c r="A352" s="7" t="s">
        <v>26</v>
      </c>
      <c r="B352" s="7">
        <v>20312</v>
      </c>
      <c r="C352" s="147" t="s">
        <v>475</v>
      </c>
      <c r="D352" s="14"/>
      <c r="E352" s="8"/>
      <c r="F352" s="8"/>
      <c r="G352" s="8"/>
    </row>
    <row r="353" spans="1:20" ht="18" customHeight="1" x14ac:dyDescent="0.35">
      <c r="A353" s="7" t="s">
        <v>27</v>
      </c>
      <c r="B353" s="18">
        <v>20313</v>
      </c>
      <c r="C353" s="146" t="s">
        <v>635</v>
      </c>
      <c r="D353" s="14"/>
      <c r="E353" s="8"/>
      <c r="F353" s="8"/>
      <c r="G353" s="8"/>
    </row>
    <row r="354" spans="1:20" s="11" customFormat="1" ht="18" customHeight="1" x14ac:dyDescent="0.35">
      <c r="A354" s="7" t="s">
        <v>28</v>
      </c>
      <c r="B354" s="18">
        <v>20315</v>
      </c>
      <c r="C354" s="146" t="s">
        <v>476</v>
      </c>
      <c r="D354" s="14"/>
      <c r="E354" s="8"/>
      <c r="F354" s="8"/>
      <c r="G354" s="8"/>
      <c r="I354" s="2"/>
      <c r="J354"/>
      <c r="K354"/>
      <c r="L354"/>
      <c r="M354"/>
      <c r="N354"/>
      <c r="O354"/>
      <c r="P354"/>
      <c r="Q354"/>
      <c r="R354"/>
      <c r="S354"/>
      <c r="T354"/>
    </row>
    <row r="355" spans="1:20" s="11" customFormat="1" ht="18" customHeight="1" x14ac:dyDescent="0.35">
      <c r="A355" s="7">
        <v>26</v>
      </c>
      <c r="B355" s="14">
        <v>20465</v>
      </c>
      <c r="C355" s="8" t="s">
        <v>592</v>
      </c>
      <c r="D355" s="14"/>
      <c r="E355" s="8"/>
      <c r="F355" s="8"/>
      <c r="G355" s="8"/>
      <c r="I355" s="2"/>
      <c r="J355"/>
      <c r="K355"/>
      <c r="L355"/>
      <c r="M355"/>
      <c r="N355"/>
      <c r="O355"/>
      <c r="P355"/>
      <c r="Q355"/>
      <c r="R355"/>
      <c r="S355"/>
      <c r="T355"/>
    </row>
    <row r="356" spans="1:20" s="11" customFormat="1" ht="18" customHeight="1" x14ac:dyDescent="0.35">
      <c r="A356" s="7">
        <v>27</v>
      </c>
      <c r="B356" s="14">
        <v>20500</v>
      </c>
      <c r="C356" s="8" t="s">
        <v>1031</v>
      </c>
      <c r="D356" s="14"/>
      <c r="E356" s="8"/>
      <c r="F356" s="8"/>
      <c r="G356" s="8"/>
      <c r="I356" s="2"/>
      <c r="J356"/>
      <c r="K356"/>
      <c r="L356"/>
      <c r="M356"/>
      <c r="N356"/>
      <c r="O356"/>
      <c r="P356"/>
      <c r="Q356"/>
      <c r="R356"/>
      <c r="S356"/>
      <c r="T356"/>
    </row>
    <row r="357" spans="1:20" s="11" customFormat="1" ht="18" customHeight="1" x14ac:dyDescent="0.35">
      <c r="A357" s="7">
        <v>28</v>
      </c>
      <c r="B357" s="14">
        <v>20872</v>
      </c>
      <c r="C357" s="8" t="s">
        <v>1543</v>
      </c>
      <c r="D357" s="14"/>
      <c r="E357" s="8"/>
      <c r="F357" s="8"/>
      <c r="G357" s="8"/>
      <c r="I357" s="2"/>
      <c r="J357"/>
      <c r="K357"/>
      <c r="L357"/>
      <c r="M357"/>
      <c r="N357"/>
      <c r="O357"/>
      <c r="P357"/>
      <c r="Q357"/>
      <c r="R357"/>
      <c r="S357"/>
      <c r="T357"/>
    </row>
    <row r="358" spans="1:20" s="11" customFormat="1" ht="18" customHeight="1" x14ac:dyDescent="0.35">
      <c r="A358" s="13">
        <v>29</v>
      </c>
      <c r="B358" s="14">
        <v>20873</v>
      </c>
      <c r="C358" s="8" t="s">
        <v>1544</v>
      </c>
      <c r="D358" s="14"/>
      <c r="E358" s="8"/>
      <c r="F358" s="8"/>
      <c r="G358" s="8"/>
      <c r="I358" s="2"/>
      <c r="J358"/>
      <c r="K358"/>
      <c r="L358"/>
      <c r="M358"/>
      <c r="N358"/>
      <c r="O358"/>
      <c r="P358"/>
      <c r="Q358"/>
      <c r="R358"/>
      <c r="S358"/>
      <c r="T358"/>
    </row>
    <row r="359" spans="1:20" ht="18" customHeight="1" x14ac:dyDescent="0.35">
      <c r="A359" s="193"/>
      <c r="B359" s="194"/>
      <c r="C359" s="194"/>
      <c r="D359" s="195"/>
      <c r="E359" s="194"/>
      <c r="F359" s="194"/>
      <c r="G359" s="194"/>
    </row>
    <row r="360" spans="1:20" ht="18" customHeight="1" x14ac:dyDescent="0.35">
      <c r="A360" s="10"/>
      <c r="G360" s="30"/>
    </row>
    <row r="361" spans="1:20" ht="18" customHeight="1" x14ac:dyDescent="0.35">
      <c r="A361" s="10"/>
      <c r="D361" s="109"/>
      <c r="E361" s="22"/>
      <c r="F361" s="22"/>
      <c r="G361" s="60"/>
    </row>
    <row r="362" spans="1:20" ht="18" customHeight="1" x14ac:dyDescent="0.35">
      <c r="A362" s="10"/>
    </row>
    <row r="363" spans="1:20" s="11" customFormat="1" ht="18" customHeight="1" x14ac:dyDescent="0.35">
      <c r="A363" s="10"/>
      <c r="D363" s="35"/>
      <c r="E363" s="9"/>
      <c r="F363" s="9"/>
      <c r="G363" s="9"/>
      <c r="I363" s="2"/>
      <c r="J363"/>
      <c r="K363"/>
      <c r="L363"/>
      <c r="M363"/>
      <c r="N363"/>
      <c r="O363"/>
      <c r="P363"/>
      <c r="Q363"/>
      <c r="R363"/>
      <c r="S363"/>
      <c r="T363"/>
    </row>
    <row r="364" spans="1:20" s="11" customFormat="1" ht="18" customHeight="1" x14ac:dyDescent="0.35">
      <c r="A364" s="10"/>
      <c r="D364" s="35"/>
      <c r="E364" s="9"/>
      <c r="F364" s="9"/>
      <c r="G364" s="9"/>
      <c r="I364" s="2"/>
      <c r="J364"/>
      <c r="K364"/>
      <c r="L364"/>
      <c r="M364"/>
      <c r="N364"/>
      <c r="O364"/>
      <c r="P364"/>
      <c r="Q364"/>
      <c r="R364"/>
      <c r="S364"/>
      <c r="T364"/>
    </row>
    <row r="365" spans="1:20" s="11" customFormat="1" ht="18" customHeight="1" x14ac:dyDescent="0.35">
      <c r="A365" s="10"/>
      <c r="D365" s="110"/>
      <c r="E365" s="110"/>
      <c r="F365" s="110"/>
      <c r="G365" s="58"/>
      <c r="I365" s="2"/>
      <c r="J365"/>
      <c r="K365"/>
      <c r="L365"/>
      <c r="M365"/>
      <c r="N365"/>
      <c r="O365"/>
      <c r="P365"/>
      <c r="Q365"/>
      <c r="R365"/>
      <c r="S365"/>
      <c r="T365"/>
    </row>
    <row r="366" spans="1:20" ht="18" customHeight="1" x14ac:dyDescent="0.35">
      <c r="A366" s="10"/>
      <c r="D366" s="128"/>
      <c r="E366" s="128"/>
      <c r="F366" s="128"/>
      <c r="G366" s="128"/>
    </row>
    <row r="371" spans="1:7" ht="18" customHeight="1" x14ac:dyDescent="0.35">
      <c r="B371" s="221" t="s">
        <v>0</v>
      </c>
      <c r="C371" s="221"/>
      <c r="D371" s="221"/>
      <c r="E371" s="221"/>
      <c r="F371" s="221"/>
      <c r="G371" s="221"/>
    </row>
    <row r="372" spans="1:7" ht="18" customHeight="1" x14ac:dyDescent="0.35">
      <c r="B372" s="221" t="str">
        <f>CONCATENATE("รายชื่อนักเรียน  ",'สรุปจำนวน-นร.'!$B$2," ชั้นมัธยมศึกษาปีที่ 2/9")</f>
        <v>รายชื่อนักเรียน  ภาคเรียนที่ 2 ปีการศึกษา 2568 ชั้นมัธยมศึกษาปีที่ 2/9</v>
      </c>
      <c r="C372" s="221"/>
      <c r="D372" s="221"/>
      <c r="E372" s="221"/>
      <c r="F372" s="221"/>
      <c r="G372" s="221"/>
    </row>
    <row r="373" spans="1:7" ht="18" customHeight="1" x14ac:dyDescent="0.35">
      <c r="B373" s="221" t="str">
        <f>"ครูที่ปรึกษา : "&amp;ครูที่ปรึกษา!$D$24</f>
        <v>ครูที่ปรึกษา : 1. นางสาวศรินยา  จรัสแผ้ว  2. นางสาวชลดา  คงสมมาตย์</v>
      </c>
      <c r="C373" s="221"/>
      <c r="D373" s="221"/>
      <c r="E373" s="221"/>
      <c r="F373" s="221"/>
      <c r="G373" s="221"/>
    </row>
    <row r="374" spans="1:7" ht="18" customHeight="1" x14ac:dyDescent="0.35">
      <c r="B374" s="219" t="str" cm="1">
        <f t="array" ref="B374">"ชาย  " &amp; SUM(COUNTIF(C376:C416,{"นาย","เด็กชาย"}&amp;"*")) &amp; "  คน     หญิง  " &amp; SUM(COUNTIF(C376:C416,{"นางสาว","เด็กหญิง"}&amp;"*")) &amp; "  คน     รวม  " &amp; COUNTA(C376:C416) &amp; "  คน"</f>
        <v>ชาย  22  คน     หญิง  8  คน     รวม  30  คน</v>
      </c>
      <c r="C374" s="219"/>
      <c r="D374" s="219"/>
      <c r="E374" s="219"/>
      <c r="F374" s="219"/>
      <c r="G374" s="219"/>
    </row>
    <row r="375" spans="1:7" ht="18" customHeight="1" x14ac:dyDescent="0.35">
      <c r="A375" s="7" t="s">
        <v>1</v>
      </c>
      <c r="B375" s="7" t="s">
        <v>2</v>
      </c>
      <c r="C375" s="14" t="s">
        <v>34</v>
      </c>
      <c r="D375" s="14"/>
      <c r="E375" s="8"/>
      <c r="F375" s="8"/>
      <c r="G375" s="8"/>
    </row>
    <row r="376" spans="1:7" ht="18" customHeight="1" x14ac:dyDescent="0.35">
      <c r="A376" s="7" t="s">
        <v>4</v>
      </c>
      <c r="B376" s="18">
        <v>20316</v>
      </c>
      <c r="C376" s="147" t="s">
        <v>477</v>
      </c>
      <c r="D376" s="42"/>
      <c r="E376" s="31"/>
      <c r="F376" s="31"/>
      <c r="G376" s="31"/>
    </row>
    <row r="377" spans="1:7" ht="18" customHeight="1" x14ac:dyDescent="0.35">
      <c r="A377" s="7" t="s">
        <v>5</v>
      </c>
      <c r="B377" s="7">
        <v>20317</v>
      </c>
      <c r="C377" s="145" t="s">
        <v>478</v>
      </c>
      <c r="D377" s="42"/>
      <c r="E377" s="31"/>
      <c r="F377" s="31"/>
      <c r="G377" s="31"/>
    </row>
    <row r="378" spans="1:7" ht="18" customHeight="1" x14ac:dyDescent="0.35">
      <c r="A378" s="13" t="s">
        <v>6</v>
      </c>
      <c r="B378" s="18">
        <v>20318</v>
      </c>
      <c r="C378" s="142" t="s">
        <v>479</v>
      </c>
      <c r="D378" s="42"/>
      <c r="E378" s="31"/>
      <c r="F378" s="31"/>
      <c r="G378" s="31"/>
    </row>
    <row r="379" spans="1:7" ht="18" customHeight="1" x14ac:dyDescent="0.35">
      <c r="A379" s="13" t="s">
        <v>7</v>
      </c>
      <c r="B379" s="7">
        <v>20319</v>
      </c>
      <c r="C379" s="142" t="s">
        <v>1032</v>
      </c>
      <c r="D379" s="14"/>
      <c r="E379" s="8"/>
      <c r="F379" s="8"/>
      <c r="G379" s="31"/>
    </row>
    <row r="380" spans="1:7" ht="18" customHeight="1" x14ac:dyDescent="0.35">
      <c r="A380" s="7" t="s">
        <v>8</v>
      </c>
      <c r="B380" s="18">
        <v>20320</v>
      </c>
      <c r="C380" s="142" t="s">
        <v>480</v>
      </c>
      <c r="D380" s="14"/>
      <c r="E380" s="8"/>
      <c r="F380" s="8"/>
      <c r="G380" s="31"/>
    </row>
    <row r="381" spans="1:7" ht="18" customHeight="1" x14ac:dyDescent="0.35">
      <c r="A381" s="7" t="s">
        <v>9</v>
      </c>
      <c r="B381" s="7">
        <v>20321</v>
      </c>
      <c r="C381" s="143" t="s">
        <v>621</v>
      </c>
      <c r="D381" s="14"/>
      <c r="E381" s="8"/>
      <c r="F381" s="8"/>
      <c r="G381" s="31"/>
    </row>
    <row r="382" spans="1:7" ht="18" customHeight="1" x14ac:dyDescent="0.35">
      <c r="A382" s="7" t="s">
        <v>10</v>
      </c>
      <c r="B382" s="18">
        <v>20322</v>
      </c>
      <c r="C382" s="142" t="s">
        <v>481</v>
      </c>
      <c r="D382" s="14"/>
      <c r="E382" s="8"/>
      <c r="F382" s="8"/>
      <c r="G382" s="31"/>
    </row>
    <row r="383" spans="1:7" ht="18" customHeight="1" x14ac:dyDescent="0.35">
      <c r="A383" s="7" t="s">
        <v>11</v>
      </c>
      <c r="B383" s="7">
        <v>20323</v>
      </c>
      <c r="C383" s="143" t="s">
        <v>482</v>
      </c>
      <c r="D383" s="14"/>
      <c r="E383" s="8"/>
      <c r="F383" s="8"/>
      <c r="G383" s="31"/>
    </row>
    <row r="384" spans="1:7" ht="18" customHeight="1" x14ac:dyDescent="0.35">
      <c r="A384" s="7" t="s">
        <v>12</v>
      </c>
      <c r="B384" s="18">
        <v>20324</v>
      </c>
      <c r="C384" s="144" t="s">
        <v>483</v>
      </c>
      <c r="D384" s="14"/>
      <c r="E384" s="8"/>
      <c r="F384" s="8"/>
      <c r="G384" s="8"/>
    </row>
    <row r="385" spans="1:20" ht="18" customHeight="1" x14ac:dyDescent="0.35">
      <c r="A385" s="7" t="s">
        <v>13</v>
      </c>
      <c r="B385" s="7">
        <v>20325</v>
      </c>
      <c r="C385" s="142" t="s">
        <v>484</v>
      </c>
      <c r="D385" s="14"/>
      <c r="E385" s="8"/>
      <c r="F385" s="8"/>
      <c r="G385" s="8"/>
    </row>
    <row r="386" spans="1:20" ht="18" customHeight="1" x14ac:dyDescent="0.35">
      <c r="A386" s="7" t="s">
        <v>14</v>
      </c>
      <c r="B386" s="18">
        <v>20326</v>
      </c>
      <c r="C386" s="142" t="s">
        <v>485</v>
      </c>
      <c r="D386" s="14"/>
      <c r="E386" s="8"/>
      <c r="F386" s="8"/>
      <c r="G386" s="8"/>
    </row>
    <row r="387" spans="1:20" ht="18" customHeight="1" x14ac:dyDescent="0.35">
      <c r="A387" s="7" t="s">
        <v>15</v>
      </c>
      <c r="B387" s="7">
        <v>20327</v>
      </c>
      <c r="C387" s="142" t="s">
        <v>486</v>
      </c>
      <c r="D387" s="14"/>
      <c r="E387" s="8"/>
      <c r="F387" s="8"/>
      <c r="G387" s="8"/>
    </row>
    <row r="388" spans="1:20" ht="18" customHeight="1" x14ac:dyDescent="0.35">
      <c r="A388" s="7" t="s">
        <v>16</v>
      </c>
      <c r="B388" s="18">
        <v>20328</v>
      </c>
      <c r="C388" s="142" t="s">
        <v>487</v>
      </c>
      <c r="D388" s="14"/>
      <c r="E388" s="8"/>
      <c r="F388" s="8"/>
      <c r="G388" s="8"/>
    </row>
    <row r="389" spans="1:20" ht="18" customHeight="1" x14ac:dyDescent="0.35">
      <c r="A389" s="7" t="s">
        <v>17</v>
      </c>
      <c r="B389" s="18">
        <v>20330</v>
      </c>
      <c r="C389" s="144" t="s">
        <v>488</v>
      </c>
      <c r="D389" s="14"/>
      <c r="E389" s="8"/>
      <c r="F389" s="8"/>
      <c r="G389" s="8"/>
    </row>
    <row r="390" spans="1:20" ht="18" customHeight="1" x14ac:dyDescent="0.35">
      <c r="A390" s="7" t="s">
        <v>18</v>
      </c>
      <c r="B390" s="7">
        <v>20331</v>
      </c>
      <c r="C390" s="142" t="s">
        <v>489</v>
      </c>
      <c r="D390" s="14"/>
      <c r="E390" s="8"/>
      <c r="F390" s="8"/>
      <c r="G390" s="8"/>
    </row>
    <row r="391" spans="1:20" ht="18" customHeight="1" x14ac:dyDescent="0.35">
      <c r="A391" s="7" t="s">
        <v>19</v>
      </c>
      <c r="B391" s="18">
        <v>20332</v>
      </c>
      <c r="C391" s="142" t="s">
        <v>490</v>
      </c>
      <c r="D391" s="14"/>
      <c r="E391" s="8"/>
      <c r="F391" s="8"/>
      <c r="G391" s="8"/>
    </row>
    <row r="392" spans="1:20" ht="18" customHeight="1" x14ac:dyDescent="0.35">
      <c r="A392" s="7" t="s">
        <v>20</v>
      </c>
      <c r="B392" s="7">
        <v>20333</v>
      </c>
      <c r="C392" s="144" t="s">
        <v>491</v>
      </c>
      <c r="D392" s="14"/>
      <c r="E392" s="8"/>
      <c r="F392" s="8"/>
      <c r="G392" s="8"/>
    </row>
    <row r="393" spans="1:20" ht="18" customHeight="1" x14ac:dyDescent="0.35">
      <c r="A393" s="7" t="s">
        <v>21</v>
      </c>
      <c r="B393" s="18">
        <v>20334</v>
      </c>
      <c r="C393" s="142" t="s">
        <v>492</v>
      </c>
      <c r="D393" s="14"/>
      <c r="E393" s="8"/>
      <c r="F393" s="8"/>
      <c r="G393" s="8"/>
    </row>
    <row r="394" spans="1:20" ht="18" customHeight="1" x14ac:dyDescent="0.35">
      <c r="A394" s="7" t="s">
        <v>22</v>
      </c>
      <c r="B394" s="7">
        <v>20335</v>
      </c>
      <c r="C394" s="144" t="s">
        <v>493</v>
      </c>
      <c r="D394" s="14"/>
      <c r="E394" s="8"/>
      <c r="F394" s="8"/>
      <c r="G394" s="8"/>
    </row>
    <row r="395" spans="1:20" ht="18" customHeight="1" x14ac:dyDescent="0.35">
      <c r="A395" s="7" t="s">
        <v>23</v>
      </c>
      <c r="B395" s="18">
        <v>20336</v>
      </c>
      <c r="C395" s="142" t="s">
        <v>1033</v>
      </c>
      <c r="D395" s="14"/>
      <c r="E395" s="8"/>
      <c r="F395" s="8"/>
      <c r="G395" s="8"/>
    </row>
    <row r="396" spans="1:20" ht="18" customHeight="1" x14ac:dyDescent="0.35">
      <c r="A396" s="7" t="s">
        <v>24</v>
      </c>
      <c r="B396" s="7">
        <v>20337</v>
      </c>
      <c r="C396" s="142" t="s">
        <v>494</v>
      </c>
      <c r="D396" s="14"/>
      <c r="E396" s="8"/>
      <c r="F396" s="8"/>
      <c r="G396" s="8"/>
    </row>
    <row r="397" spans="1:20" ht="18" customHeight="1" x14ac:dyDescent="0.35">
      <c r="A397" s="7" t="s">
        <v>25</v>
      </c>
      <c r="B397" s="18">
        <v>20340</v>
      </c>
      <c r="C397" s="142" t="s">
        <v>495</v>
      </c>
      <c r="D397" s="14"/>
      <c r="E397" s="8"/>
      <c r="F397" s="8"/>
      <c r="G397" s="8"/>
    </row>
    <row r="398" spans="1:20" ht="18" customHeight="1" x14ac:dyDescent="0.35">
      <c r="A398" s="7" t="s">
        <v>26</v>
      </c>
      <c r="B398" s="18">
        <v>20342</v>
      </c>
      <c r="C398" s="142" t="s">
        <v>496</v>
      </c>
      <c r="D398" s="14"/>
      <c r="E398" s="8"/>
      <c r="F398" s="8"/>
      <c r="G398" s="8"/>
    </row>
    <row r="399" spans="1:20" s="11" customFormat="1" ht="18" customHeight="1" x14ac:dyDescent="0.35">
      <c r="A399" s="7" t="s">
        <v>27</v>
      </c>
      <c r="B399" s="7">
        <v>20343</v>
      </c>
      <c r="C399" s="143" t="s">
        <v>497</v>
      </c>
      <c r="D399" s="14"/>
      <c r="E399" s="8"/>
      <c r="F399" s="8"/>
      <c r="G399" s="8"/>
      <c r="I399" s="2"/>
      <c r="J399"/>
      <c r="K399"/>
      <c r="L399"/>
      <c r="M399"/>
      <c r="N399"/>
      <c r="O399"/>
      <c r="P399"/>
      <c r="Q399"/>
      <c r="R399"/>
      <c r="S399"/>
      <c r="T399"/>
    </row>
    <row r="400" spans="1:20" s="11" customFormat="1" ht="18" customHeight="1" x14ac:dyDescent="0.35">
      <c r="A400" s="7" t="s">
        <v>28</v>
      </c>
      <c r="B400" s="18">
        <v>20344</v>
      </c>
      <c r="C400" s="142" t="s">
        <v>498</v>
      </c>
      <c r="D400" s="14"/>
      <c r="E400" s="8"/>
      <c r="F400" s="8"/>
      <c r="G400" s="8"/>
      <c r="I400" s="2"/>
      <c r="J400"/>
      <c r="K400"/>
      <c r="L400"/>
      <c r="M400"/>
      <c r="N400"/>
      <c r="O400"/>
      <c r="P400"/>
      <c r="Q400"/>
      <c r="R400"/>
      <c r="S400"/>
      <c r="T400"/>
    </row>
    <row r="401" spans="1:20" s="11" customFormat="1" ht="18" customHeight="1" x14ac:dyDescent="0.35">
      <c r="A401" s="7" t="s">
        <v>29</v>
      </c>
      <c r="B401" s="7">
        <v>20347</v>
      </c>
      <c r="C401" s="142" t="s">
        <v>499</v>
      </c>
      <c r="D401" s="14"/>
      <c r="E401" s="8"/>
      <c r="F401" s="8"/>
      <c r="G401" s="8"/>
      <c r="I401" s="2"/>
      <c r="J401"/>
      <c r="K401"/>
      <c r="L401"/>
      <c r="M401"/>
      <c r="N401"/>
      <c r="O401"/>
      <c r="P401"/>
      <c r="Q401"/>
      <c r="R401"/>
      <c r="S401"/>
      <c r="T401"/>
    </row>
    <row r="402" spans="1:20" s="11" customFormat="1" ht="18" customHeight="1" x14ac:dyDescent="0.35">
      <c r="A402" s="7" t="s">
        <v>30</v>
      </c>
      <c r="B402" s="18">
        <v>20348</v>
      </c>
      <c r="C402" s="142" t="s">
        <v>500</v>
      </c>
      <c r="D402" s="14"/>
      <c r="E402" s="8"/>
      <c r="F402" s="8"/>
      <c r="G402" s="8"/>
      <c r="I402" s="2"/>
      <c r="J402"/>
      <c r="K402"/>
      <c r="L402"/>
      <c r="M402"/>
      <c r="N402"/>
      <c r="O402"/>
      <c r="P402"/>
      <c r="Q402"/>
      <c r="R402"/>
      <c r="S402"/>
      <c r="T402"/>
    </row>
    <row r="403" spans="1:20" s="11" customFormat="1" ht="18" customHeight="1" x14ac:dyDescent="0.35">
      <c r="A403" s="7" t="s">
        <v>31</v>
      </c>
      <c r="B403" s="18">
        <v>20350</v>
      </c>
      <c r="C403" s="143" t="s">
        <v>501</v>
      </c>
      <c r="D403" s="14"/>
      <c r="E403" s="8"/>
      <c r="F403" s="8"/>
      <c r="G403" s="8"/>
      <c r="I403" s="2"/>
      <c r="J403"/>
      <c r="K403"/>
      <c r="L403"/>
      <c r="M403"/>
      <c r="N403"/>
      <c r="O403"/>
      <c r="P403"/>
      <c r="Q403"/>
      <c r="R403"/>
      <c r="S403"/>
      <c r="T403"/>
    </row>
    <row r="404" spans="1:20" s="11" customFormat="1" ht="18" customHeight="1" x14ac:dyDescent="0.35">
      <c r="A404" s="7" t="s">
        <v>32</v>
      </c>
      <c r="B404" s="7">
        <v>20351</v>
      </c>
      <c r="C404" s="143" t="s">
        <v>619</v>
      </c>
      <c r="D404" s="14"/>
      <c r="E404" s="8"/>
      <c r="F404" s="8"/>
      <c r="G404" s="8"/>
      <c r="I404" s="2"/>
      <c r="J404"/>
      <c r="K404"/>
      <c r="L404"/>
      <c r="M404"/>
      <c r="N404"/>
      <c r="O404"/>
      <c r="P404"/>
      <c r="Q404"/>
      <c r="R404"/>
      <c r="S404"/>
      <c r="T404"/>
    </row>
    <row r="405" spans="1:20" s="11" customFormat="1" ht="18" customHeight="1" x14ac:dyDescent="0.35">
      <c r="A405" s="7" t="s">
        <v>33</v>
      </c>
      <c r="B405" s="24">
        <v>20468</v>
      </c>
      <c r="C405" s="27" t="s">
        <v>593</v>
      </c>
      <c r="D405" s="14"/>
      <c r="E405" s="8"/>
      <c r="F405" s="8"/>
      <c r="G405" s="8"/>
      <c r="I405" s="2"/>
      <c r="J405"/>
      <c r="K405"/>
      <c r="L405"/>
      <c r="M405"/>
      <c r="N405"/>
      <c r="O405"/>
      <c r="P405"/>
      <c r="Q405"/>
      <c r="R405"/>
      <c r="S405"/>
      <c r="T405"/>
    </row>
    <row r="406" spans="1:20" s="11" customFormat="1" ht="18" customHeight="1" x14ac:dyDescent="0.35">
      <c r="A406" s="193"/>
      <c r="B406" s="212"/>
      <c r="C406" s="212"/>
      <c r="D406" s="195"/>
      <c r="E406" s="194"/>
      <c r="F406" s="194"/>
      <c r="G406" s="194"/>
      <c r="I406" s="2"/>
      <c r="J406"/>
      <c r="K406"/>
      <c r="L406"/>
      <c r="M406"/>
      <c r="N406"/>
      <c r="O406"/>
      <c r="P406"/>
      <c r="Q406"/>
      <c r="R406"/>
      <c r="S406"/>
      <c r="T406"/>
    </row>
    <row r="407" spans="1:20" s="11" customFormat="1" ht="18" customHeight="1" x14ac:dyDescent="0.35">
      <c r="A407" s="10"/>
      <c r="D407" s="35"/>
      <c r="E407" s="9"/>
      <c r="F407" s="9"/>
      <c r="G407" s="30"/>
      <c r="I407" s="2"/>
      <c r="J407"/>
      <c r="K407"/>
      <c r="L407"/>
      <c r="M407"/>
      <c r="N407"/>
      <c r="O407"/>
      <c r="P407"/>
      <c r="Q407"/>
      <c r="R407"/>
      <c r="S407"/>
      <c r="T407"/>
    </row>
    <row r="408" spans="1:20" s="11" customFormat="1" ht="18" customHeight="1" x14ac:dyDescent="0.35">
      <c r="A408" s="10"/>
      <c r="D408" s="35"/>
      <c r="E408" s="9"/>
      <c r="F408" s="9"/>
      <c r="G408" s="9"/>
      <c r="I408" s="2"/>
      <c r="J408"/>
      <c r="K408"/>
      <c r="L408"/>
      <c r="M408"/>
      <c r="N408"/>
      <c r="O408"/>
      <c r="P408"/>
      <c r="Q408"/>
      <c r="R408"/>
      <c r="S408"/>
      <c r="T408"/>
    </row>
    <row r="409" spans="1:20" s="11" customFormat="1" ht="18" customHeight="1" x14ac:dyDescent="0.35">
      <c r="A409" s="10"/>
      <c r="D409" s="35"/>
      <c r="E409" s="9"/>
      <c r="F409" s="9"/>
      <c r="G409" s="9"/>
      <c r="I409" s="2"/>
      <c r="J409"/>
      <c r="K409"/>
      <c r="L409"/>
      <c r="M409"/>
      <c r="N409"/>
      <c r="O409"/>
      <c r="P409"/>
      <c r="Q409"/>
      <c r="R409"/>
      <c r="S409"/>
      <c r="T409"/>
    </row>
    <row r="410" spans="1:20" s="11" customFormat="1" ht="18" customHeight="1" x14ac:dyDescent="0.35">
      <c r="A410" s="10"/>
      <c r="D410" s="35"/>
      <c r="E410" s="9"/>
      <c r="F410" s="9"/>
      <c r="G410" s="9"/>
      <c r="I410" s="2"/>
      <c r="J410"/>
      <c r="K410"/>
      <c r="L410"/>
      <c r="M410"/>
      <c r="N410"/>
      <c r="O410"/>
      <c r="P410"/>
      <c r="Q410"/>
      <c r="R410"/>
      <c r="S410"/>
      <c r="T410"/>
    </row>
    <row r="411" spans="1:20" s="11" customFormat="1" ht="18" customHeight="1" x14ac:dyDescent="0.35">
      <c r="A411" s="10"/>
      <c r="D411" s="110"/>
      <c r="E411" s="110"/>
      <c r="F411" s="110"/>
      <c r="G411" s="58"/>
      <c r="I411" s="2"/>
      <c r="J411"/>
      <c r="K411"/>
      <c r="L411"/>
      <c r="M411"/>
      <c r="N411"/>
      <c r="O411"/>
      <c r="P411"/>
      <c r="Q411"/>
      <c r="R411"/>
      <c r="S411"/>
      <c r="T411"/>
    </row>
    <row r="412" spans="1:20" s="11" customFormat="1" ht="18" customHeight="1" x14ac:dyDescent="0.35">
      <c r="A412" s="10"/>
      <c r="D412" s="128"/>
      <c r="E412" s="128"/>
      <c r="F412" s="128"/>
      <c r="G412" s="128"/>
      <c r="I412" s="2"/>
      <c r="J412"/>
      <c r="K412"/>
      <c r="L412"/>
      <c r="M412"/>
      <c r="N412"/>
      <c r="O412"/>
      <c r="P412"/>
      <c r="Q412"/>
      <c r="R412"/>
      <c r="S412"/>
      <c r="T412"/>
    </row>
    <row r="413" spans="1:20" s="11" customFormat="1" ht="18" customHeight="1" x14ac:dyDescent="0.35">
      <c r="A413" s="35"/>
      <c r="D413" s="128"/>
      <c r="E413" s="128"/>
      <c r="F413" s="128"/>
      <c r="G413" s="128"/>
      <c r="I413" s="2"/>
      <c r="J413"/>
      <c r="K413"/>
      <c r="L413"/>
      <c r="M413"/>
      <c r="N413"/>
      <c r="O413"/>
      <c r="P413"/>
      <c r="Q413"/>
      <c r="R413"/>
      <c r="S413"/>
      <c r="T413"/>
    </row>
    <row r="414" spans="1:20" s="11" customFormat="1" ht="18" customHeight="1" x14ac:dyDescent="0.35">
      <c r="A414" s="25"/>
      <c r="D414" s="25"/>
      <c r="E414" s="26"/>
      <c r="F414" s="26"/>
      <c r="G414" s="26"/>
      <c r="I414" s="2"/>
      <c r="J414"/>
      <c r="K414"/>
      <c r="L414"/>
      <c r="M414"/>
      <c r="N414"/>
      <c r="O414"/>
      <c r="P414"/>
      <c r="Q414"/>
      <c r="R414"/>
      <c r="S414"/>
      <c r="T414"/>
    </row>
    <row r="415" spans="1:20" s="11" customFormat="1" ht="18" customHeight="1" x14ac:dyDescent="0.35">
      <c r="A415" s="25"/>
      <c r="D415" s="25"/>
      <c r="E415" s="26"/>
      <c r="F415" s="26"/>
      <c r="G415" s="26"/>
      <c r="I415" s="2"/>
      <c r="J415"/>
      <c r="K415"/>
      <c r="L415"/>
      <c r="M415"/>
      <c r="N415"/>
      <c r="O415"/>
      <c r="P415"/>
      <c r="Q415"/>
      <c r="R415"/>
      <c r="S415"/>
      <c r="T415"/>
    </row>
    <row r="416" spans="1:20" s="11" customFormat="1" ht="18" customHeight="1" x14ac:dyDescent="0.35">
      <c r="A416" s="35"/>
      <c r="D416" s="96"/>
      <c r="I416" s="2"/>
      <c r="J416"/>
      <c r="K416"/>
      <c r="L416"/>
      <c r="M416"/>
      <c r="N416"/>
      <c r="O416"/>
      <c r="P416"/>
      <c r="Q416"/>
      <c r="R416"/>
      <c r="S416"/>
      <c r="T416"/>
    </row>
    <row r="417" spans="1:20" s="11" customFormat="1" ht="18" customHeight="1" x14ac:dyDescent="0.35">
      <c r="A417" s="35"/>
      <c r="B417" s="221" t="s">
        <v>0</v>
      </c>
      <c r="C417" s="221"/>
      <c r="D417" s="221"/>
      <c r="E417" s="221"/>
      <c r="F417" s="221"/>
      <c r="G417" s="221"/>
      <c r="I417" s="2"/>
      <c r="J417"/>
      <c r="K417"/>
      <c r="L417"/>
      <c r="M417"/>
      <c r="N417"/>
      <c r="O417"/>
      <c r="P417"/>
      <c r="Q417"/>
      <c r="R417"/>
      <c r="S417"/>
      <c r="T417"/>
    </row>
    <row r="418" spans="1:20" s="11" customFormat="1" ht="18" customHeight="1" x14ac:dyDescent="0.35">
      <c r="A418" s="35"/>
      <c r="B418" s="221" t="str">
        <f>CONCATENATE("รายชื่อนักเรียน  ",'สรุปจำนวน-นร.'!$B$2," ชั้นมัธยมศึกษาปีที่ 2/10")</f>
        <v>รายชื่อนักเรียน  ภาคเรียนที่ 2 ปีการศึกษา 2568 ชั้นมัธยมศึกษาปีที่ 2/10</v>
      </c>
      <c r="C418" s="221"/>
      <c r="D418" s="221"/>
      <c r="E418" s="221"/>
      <c r="F418" s="221"/>
      <c r="G418" s="221"/>
      <c r="I418" s="2"/>
      <c r="J418"/>
      <c r="K418"/>
      <c r="L418"/>
      <c r="M418"/>
      <c r="N418"/>
      <c r="O418"/>
      <c r="P418"/>
      <c r="Q418"/>
      <c r="R418"/>
      <c r="S418"/>
      <c r="T418"/>
    </row>
    <row r="419" spans="1:20" s="11" customFormat="1" ht="18" customHeight="1" x14ac:dyDescent="0.35">
      <c r="A419" s="35"/>
      <c r="B419" s="221" t="str">
        <f>"ครูที่ปรึกษา : "&amp;ครูที่ปรึกษา!$D$25</f>
        <v>ครูที่ปรึกษา : 1. นายพงษ์ศักดิ์  พันสุข  2. นางสาวนวพร  ศรีสวัสดิ์</v>
      </c>
      <c r="C419" s="221"/>
      <c r="D419" s="221"/>
      <c r="E419" s="221"/>
      <c r="F419" s="221"/>
      <c r="G419" s="221"/>
      <c r="I419" s="2"/>
      <c r="J419"/>
      <c r="K419"/>
      <c r="L419"/>
      <c r="M419"/>
      <c r="N419"/>
      <c r="O419"/>
      <c r="P419"/>
      <c r="Q419"/>
      <c r="R419"/>
      <c r="S419"/>
      <c r="T419"/>
    </row>
    <row r="420" spans="1:20" s="11" customFormat="1" ht="18" customHeight="1" x14ac:dyDescent="0.35">
      <c r="B420" s="219" t="str" cm="1">
        <f t="array" ref="B420">"ชาย  " &amp; SUM(COUNTIF(C422:C462,{"นาย","เด็กชาย"}&amp;"*")) &amp; "  คน     หญิง  " &amp; SUM(COUNTIF(C422:C462,{"นางสาว","เด็กหญิง"}&amp;"*")) &amp; "  คน     รวม  " &amp; COUNTA(C422:C462) &amp; "  คน"</f>
        <v>ชาย  17  คน     หญิง  11  คน     รวม  28  คน</v>
      </c>
      <c r="C420" s="219"/>
      <c r="D420" s="219"/>
      <c r="E420" s="219"/>
      <c r="F420" s="219"/>
      <c r="G420" s="219"/>
      <c r="I420" s="2"/>
      <c r="J420"/>
      <c r="K420"/>
      <c r="L420"/>
      <c r="M420"/>
      <c r="N420"/>
      <c r="O420"/>
      <c r="P420"/>
      <c r="Q420"/>
      <c r="R420"/>
      <c r="S420"/>
      <c r="T420"/>
    </row>
    <row r="421" spans="1:20" s="11" customFormat="1" ht="18" customHeight="1" x14ac:dyDescent="0.35">
      <c r="A421" s="7" t="s">
        <v>1</v>
      </c>
      <c r="B421" s="7" t="s">
        <v>2</v>
      </c>
      <c r="C421" s="14" t="s">
        <v>34</v>
      </c>
      <c r="D421" s="14"/>
      <c r="E421" s="8"/>
      <c r="F421" s="8"/>
      <c r="G421" s="8"/>
      <c r="I421" s="2"/>
      <c r="J421"/>
      <c r="K421"/>
      <c r="L421"/>
      <c r="M421"/>
      <c r="N421"/>
      <c r="O421"/>
      <c r="P421"/>
      <c r="Q421"/>
      <c r="R421"/>
      <c r="S421"/>
      <c r="T421"/>
    </row>
    <row r="422" spans="1:20" s="11" customFormat="1" ht="18" customHeight="1" x14ac:dyDescent="0.35">
      <c r="A422" s="7" t="s">
        <v>4</v>
      </c>
      <c r="B422" s="7">
        <v>20353</v>
      </c>
      <c r="C422" s="145" t="s">
        <v>502</v>
      </c>
      <c r="D422" s="42"/>
      <c r="E422" s="31"/>
      <c r="F422" s="31"/>
      <c r="G422" s="31"/>
      <c r="I422" s="2"/>
      <c r="J422"/>
      <c r="K422"/>
      <c r="L422"/>
      <c r="M422"/>
      <c r="N422"/>
      <c r="O422"/>
      <c r="P422"/>
      <c r="Q422"/>
      <c r="R422"/>
      <c r="S422"/>
      <c r="T422"/>
    </row>
    <row r="423" spans="1:20" s="11" customFormat="1" ht="18" customHeight="1" x14ac:dyDescent="0.35">
      <c r="A423" s="7" t="s">
        <v>5</v>
      </c>
      <c r="B423" s="18">
        <v>20354</v>
      </c>
      <c r="C423" s="145" t="s">
        <v>503</v>
      </c>
      <c r="D423" s="42"/>
      <c r="E423" s="31"/>
      <c r="F423" s="31"/>
      <c r="G423" s="31"/>
      <c r="I423" s="2"/>
      <c r="J423"/>
      <c r="K423"/>
      <c r="L423"/>
      <c r="M423"/>
      <c r="N423"/>
      <c r="O423"/>
      <c r="P423"/>
      <c r="Q423"/>
      <c r="R423"/>
      <c r="S423"/>
      <c r="T423"/>
    </row>
    <row r="424" spans="1:20" s="11" customFormat="1" ht="18" customHeight="1" x14ac:dyDescent="0.35">
      <c r="A424" s="13" t="s">
        <v>6</v>
      </c>
      <c r="B424" s="7">
        <v>20355</v>
      </c>
      <c r="C424" s="145" t="s">
        <v>504</v>
      </c>
      <c r="D424" s="42"/>
      <c r="E424" s="31"/>
      <c r="F424" s="31"/>
      <c r="G424" s="31"/>
      <c r="I424" s="2"/>
      <c r="J424"/>
      <c r="K424"/>
      <c r="L424"/>
      <c r="M424"/>
      <c r="N424"/>
      <c r="O424"/>
      <c r="P424"/>
      <c r="Q424"/>
      <c r="R424"/>
      <c r="S424"/>
      <c r="T424"/>
    </row>
    <row r="425" spans="1:20" s="11" customFormat="1" ht="18" customHeight="1" x14ac:dyDescent="0.35">
      <c r="A425" s="13" t="s">
        <v>7</v>
      </c>
      <c r="B425" s="18">
        <v>20356</v>
      </c>
      <c r="C425" s="145" t="s">
        <v>1034</v>
      </c>
      <c r="D425" s="14"/>
      <c r="E425" s="8"/>
      <c r="F425" s="8"/>
      <c r="G425" s="31"/>
      <c r="I425" s="2"/>
      <c r="J425"/>
      <c r="K425"/>
      <c r="L425"/>
      <c r="M425"/>
      <c r="N425"/>
      <c r="O425"/>
      <c r="P425"/>
      <c r="Q425"/>
      <c r="R425"/>
      <c r="S425"/>
      <c r="T425"/>
    </row>
    <row r="426" spans="1:20" s="11" customFormat="1" ht="18" customHeight="1" x14ac:dyDescent="0.35">
      <c r="A426" s="7" t="s">
        <v>8</v>
      </c>
      <c r="B426" s="7">
        <v>20357</v>
      </c>
      <c r="C426" s="145" t="s">
        <v>505</v>
      </c>
      <c r="D426" s="14"/>
      <c r="E426" s="8"/>
      <c r="F426" s="8"/>
      <c r="G426" s="31"/>
      <c r="I426" s="2"/>
      <c r="J426"/>
      <c r="K426"/>
      <c r="L426"/>
      <c r="M426"/>
      <c r="N426"/>
      <c r="O426"/>
      <c r="P426"/>
      <c r="Q426"/>
      <c r="R426"/>
      <c r="S426"/>
      <c r="T426"/>
    </row>
    <row r="427" spans="1:20" s="11" customFormat="1" ht="18" customHeight="1" x14ac:dyDescent="0.35">
      <c r="A427" s="7" t="s">
        <v>9</v>
      </c>
      <c r="B427" s="7">
        <v>20359</v>
      </c>
      <c r="C427" s="145" t="s">
        <v>506</v>
      </c>
      <c r="D427" s="14"/>
      <c r="E427" s="8"/>
      <c r="F427" s="8"/>
      <c r="G427" s="31"/>
      <c r="I427" s="2"/>
      <c r="J427"/>
      <c r="K427"/>
      <c r="L427"/>
      <c r="M427"/>
      <c r="N427"/>
      <c r="O427"/>
      <c r="P427"/>
      <c r="Q427"/>
      <c r="R427"/>
      <c r="S427"/>
      <c r="T427"/>
    </row>
    <row r="428" spans="1:20" s="11" customFormat="1" ht="18" customHeight="1" x14ac:dyDescent="0.35">
      <c r="A428" s="7" t="s">
        <v>10</v>
      </c>
      <c r="B428" s="18">
        <v>20360</v>
      </c>
      <c r="C428" s="145" t="s">
        <v>507</v>
      </c>
      <c r="D428" s="14"/>
      <c r="E428" s="8"/>
      <c r="F428" s="8"/>
      <c r="G428" s="31"/>
      <c r="I428" s="2"/>
      <c r="J428"/>
      <c r="K428"/>
      <c r="L428"/>
      <c r="M428"/>
      <c r="N428"/>
      <c r="O428"/>
      <c r="P428"/>
      <c r="Q428"/>
      <c r="R428"/>
      <c r="S428"/>
      <c r="T428"/>
    </row>
    <row r="429" spans="1:20" s="11" customFormat="1" ht="18" customHeight="1" x14ac:dyDescent="0.35">
      <c r="A429" s="7" t="s">
        <v>11</v>
      </c>
      <c r="B429" s="7">
        <v>20361</v>
      </c>
      <c r="C429" s="145" t="s">
        <v>508</v>
      </c>
      <c r="D429" s="14"/>
      <c r="E429" s="8"/>
      <c r="F429" s="8"/>
      <c r="G429" s="31"/>
      <c r="I429" s="2"/>
      <c r="J429"/>
      <c r="K429"/>
      <c r="L429"/>
      <c r="M429"/>
      <c r="N429"/>
      <c r="O429"/>
      <c r="P429"/>
      <c r="Q429"/>
      <c r="R429"/>
      <c r="S429"/>
      <c r="T429"/>
    </row>
    <row r="430" spans="1:20" s="11" customFormat="1" ht="18" customHeight="1" x14ac:dyDescent="0.35">
      <c r="A430" s="7" t="s">
        <v>12</v>
      </c>
      <c r="B430" s="18">
        <v>20362</v>
      </c>
      <c r="C430" s="145" t="s">
        <v>636</v>
      </c>
      <c r="D430" s="14"/>
      <c r="E430" s="8"/>
      <c r="F430" s="8"/>
      <c r="G430" s="8"/>
      <c r="I430" s="2"/>
      <c r="J430"/>
      <c r="K430"/>
      <c r="L430"/>
      <c r="M430"/>
      <c r="N430"/>
      <c r="O430"/>
      <c r="P430"/>
      <c r="Q430"/>
      <c r="R430"/>
      <c r="S430"/>
      <c r="T430"/>
    </row>
    <row r="431" spans="1:20" s="11" customFormat="1" ht="18" customHeight="1" x14ac:dyDescent="0.35">
      <c r="A431" s="7" t="s">
        <v>13</v>
      </c>
      <c r="B431" s="7">
        <v>20363</v>
      </c>
      <c r="C431" s="145" t="s">
        <v>509</v>
      </c>
      <c r="D431" s="14"/>
      <c r="E431" s="8"/>
      <c r="F431" s="8"/>
      <c r="G431" s="8"/>
      <c r="I431" s="2"/>
      <c r="J431"/>
      <c r="K431"/>
      <c r="L431"/>
      <c r="M431"/>
      <c r="N431"/>
      <c r="O431"/>
      <c r="P431"/>
      <c r="Q431"/>
      <c r="R431"/>
      <c r="S431"/>
      <c r="T431"/>
    </row>
    <row r="432" spans="1:20" s="11" customFormat="1" ht="18" customHeight="1" x14ac:dyDescent="0.35">
      <c r="A432" s="7" t="s">
        <v>14</v>
      </c>
      <c r="B432" s="18">
        <v>20364</v>
      </c>
      <c r="C432" s="146" t="s">
        <v>510</v>
      </c>
      <c r="D432" s="14"/>
      <c r="E432" s="8"/>
      <c r="F432" s="8"/>
      <c r="G432" s="8"/>
      <c r="I432" s="2"/>
      <c r="J432"/>
      <c r="K432"/>
      <c r="L432"/>
      <c r="M432"/>
      <c r="N432"/>
      <c r="O432"/>
      <c r="P432"/>
      <c r="Q432"/>
      <c r="R432"/>
      <c r="S432"/>
      <c r="T432"/>
    </row>
    <row r="433" spans="1:20" s="11" customFormat="1" ht="18" customHeight="1" x14ac:dyDescent="0.35">
      <c r="A433" s="7" t="s">
        <v>15</v>
      </c>
      <c r="B433" s="7">
        <v>20367</v>
      </c>
      <c r="C433" s="146" t="s">
        <v>511</v>
      </c>
      <c r="D433" s="14"/>
      <c r="E433" s="8"/>
      <c r="F433" s="8"/>
      <c r="G433" s="8"/>
      <c r="I433" s="2"/>
      <c r="J433"/>
      <c r="K433"/>
      <c r="L433"/>
      <c r="M433"/>
      <c r="N433"/>
      <c r="O433"/>
      <c r="P433"/>
      <c r="Q433"/>
      <c r="R433"/>
      <c r="S433"/>
      <c r="T433"/>
    </row>
    <row r="434" spans="1:20" s="11" customFormat="1" ht="18" customHeight="1" x14ac:dyDescent="0.35">
      <c r="A434" s="7" t="s">
        <v>16</v>
      </c>
      <c r="B434" s="18">
        <v>20368</v>
      </c>
      <c r="C434" s="146" t="s">
        <v>512</v>
      </c>
      <c r="D434" s="14"/>
      <c r="E434" s="8"/>
      <c r="F434" s="8"/>
      <c r="G434" s="8"/>
      <c r="I434" s="2"/>
      <c r="J434"/>
      <c r="K434"/>
      <c r="L434"/>
      <c r="M434"/>
      <c r="N434"/>
      <c r="O434"/>
      <c r="P434"/>
      <c r="Q434"/>
      <c r="R434"/>
      <c r="S434"/>
      <c r="T434"/>
    </row>
    <row r="435" spans="1:20" s="11" customFormat="1" ht="18" customHeight="1" x14ac:dyDescent="0.35">
      <c r="A435" s="7" t="s">
        <v>17</v>
      </c>
      <c r="B435" s="7">
        <v>20369</v>
      </c>
      <c r="C435" s="145" t="s">
        <v>513</v>
      </c>
      <c r="D435" s="14"/>
      <c r="E435" s="8"/>
      <c r="F435" s="8"/>
      <c r="G435" s="8"/>
      <c r="I435" s="2"/>
      <c r="J435"/>
      <c r="K435"/>
      <c r="L435"/>
      <c r="M435"/>
      <c r="N435"/>
      <c r="O435"/>
      <c r="P435"/>
      <c r="Q435"/>
      <c r="R435"/>
      <c r="S435"/>
      <c r="T435"/>
    </row>
    <row r="436" spans="1:20" s="11" customFormat="1" ht="18" customHeight="1" x14ac:dyDescent="0.35">
      <c r="A436" s="7" t="s">
        <v>18</v>
      </c>
      <c r="B436" s="18">
        <v>20370</v>
      </c>
      <c r="C436" s="145" t="s">
        <v>514</v>
      </c>
      <c r="D436" s="14"/>
      <c r="E436" s="8"/>
      <c r="F436" s="8"/>
      <c r="G436" s="8"/>
      <c r="I436" s="2"/>
      <c r="J436"/>
      <c r="K436"/>
      <c r="L436"/>
      <c r="M436"/>
      <c r="N436"/>
      <c r="O436"/>
      <c r="P436"/>
      <c r="Q436"/>
      <c r="R436"/>
      <c r="S436"/>
      <c r="T436"/>
    </row>
    <row r="437" spans="1:20" s="11" customFormat="1" ht="18" customHeight="1" x14ac:dyDescent="0.35">
      <c r="A437" s="7" t="s">
        <v>19</v>
      </c>
      <c r="B437" s="7">
        <v>20373</v>
      </c>
      <c r="C437" s="145" t="s">
        <v>515</v>
      </c>
      <c r="D437" s="14"/>
      <c r="E437" s="8"/>
      <c r="F437" s="8"/>
      <c r="G437" s="8"/>
      <c r="I437" s="2"/>
      <c r="J437"/>
      <c r="K437"/>
      <c r="L437"/>
      <c r="M437"/>
      <c r="N437"/>
      <c r="O437"/>
      <c r="P437"/>
      <c r="Q437"/>
      <c r="R437"/>
      <c r="S437"/>
      <c r="T437"/>
    </row>
    <row r="438" spans="1:20" s="11" customFormat="1" ht="18" customHeight="1" x14ac:dyDescent="0.35">
      <c r="A438" s="7" t="s">
        <v>20</v>
      </c>
      <c r="B438" s="7">
        <v>20375</v>
      </c>
      <c r="C438" s="145" t="s">
        <v>516</v>
      </c>
      <c r="D438" s="14"/>
      <c r="E438" s="8"/>
      <c r="F438" s="8"/>
      <c r="G438" s="8"/>
      <c r="I438" s="2"/>
      <c r="J438"/>
      <c r="K438"/>
      <c r="L438"/>
      <c r="M438"/>
      <c r="N438"/>
      <c r="O438"/>
      <c r="P438"/>
      <c r="Q438"/>
      <c r="R438"/>
      <c r="S438"/>
      <c r="T438"/>
    </row>
    <row r="439" spans="1:20" s="11" customFormat="1" ht="18" customHeight="1" x14ac:dyDescent="0.35">
      <c r="A439" s="7" t="s">
        <v>21</v>
      </c>
      <c r="B439" s="18">
        <v>20376</v>
      </c>
      <c r="C439" s="145" t="s">
        <v>517</v>
      </c>
      <c r="D439" s="14"/>
      <c r="E439" s="8"/>
      <c r="F439" s="8"/>
      <c r="G439" s="8"/>
      <c r="I439" s="2"/>
      <c r="J439"/>
      <c r="K439"/>
      <c r="L439"/>
      <c r="M439"/>
      <c r="N439"/>
      <c r="O439"/>
      <c r="P439"/>
      <c r="Q439"/>
      <c r="R439"/>
      <c r="S439"/>
      <c r="T439"/>
    </row>
    <row r="440" spans="1:20" s="11" customFormat="1" ht="18" customHeight="1" x14ac:dyDescent="0.35">
      <c r="A440" s="7" t="s">
        <v>22</v>
      </c>
      <c r="B440" s="7">
        <v>20377</v>
      </c>
      <c r="C440" s="145" t="s">
        <v>518</v>
      </c>
      <c r="D440" s="14"/>
      <c r="E440" s="8"/>
      <c r="F440" s="8"/>
      <c r="G440" s="8"/>
      <c r="I440" s="2"/>
      <c r="J440"/>
      <c r="K440"/>
      <c r="L440"/>
      <c r="M440"/>
      <c r="N440"/>
      <c r="O440"/>
      <c r="P440"/>
      <c r="Q440"/>
      <c r="R440"/>
      <c r="S440"/>
      <c r="T440"/>
    </row>
    <row r="441" spans="1:20" s="11" customFormat="1" ht="18" customHeight="1" x14ac:dyDescent="0.35">
      <c r="A441" s="7" t="s">
        <v>23</v>
      </c>
      <c r="B441" s="18">
        <v>20378</v>
      </c>
      <c r="C441" s="145" t="s">
        <v>1035</v>
      </c>
      <c r="D441" s="14"/>
      <c r="E441" s="8"/>
      <c r="F441" s="8"/>
      <c r="G441" s="8"/>
      <c r="I441" s="2"/>
      <c r="J441"/>
      <c r="K441"/>
      <c r="L441"/>
      <c r="M441"/>
      <c r="N441"/>
      <c r="O441"/>
      <c r="P441"/>
      <c r="Q441"/>
      <c r="R441"/>
      <c r="S441"/>
      <c r="T441"/>
    </row>
    <row r="442" spans="1:20" s="11" customFormat="1" ht="18" customHeight="1" x14ac:dyDescent="0.35">
      <c r="A442" s="7" t="s">
        <v>24</v>
      </c>
      <c r="B442" s="7">
        <v>20379</v>
      </c>
      <c r="C442" s="145" t="s">
        <v>1036</v>
      </c>
      <c r="D442" s="14"/>
      <c r="E442" s="8"/>
      <c r="F442" s="8"/>
      <c r="G442" s="8"/>
      <c r="I442" s="2"/>
      <c r="J442"/>
      <c r="K442"/>
      <c r="L442"/>
      <c r="M442"/>
      <c r="N442"/>
      <c r="O442"/>
      <c r="P442"/>
      <c r="Q442"/>
      <c r="R442"/>
      <c r="S442"/>
      <c r="T442"/>
    </row>
    <row r="443" spans="1:20" s="11" customFormat="1" ht="18" customHeight="1" x14ac:dyDescent="0.35">
      <c r="A443" s="7" t="s">
        <v>25</v>
      </c>
      <c r="B443" s="18">
        <v>20380</v>
      </c>
      <c r="C443" s="145" t="s">
        <v>519</v>
      </c>
      <c r="D443" s="14"/>
      <c r="E443" s="8"/>
      <c r="F443" s="8"/>
      <c r="G443" s="8"/>
      <c r="I443" s="2"/>
      <c r="J443"/>
      <c r="K443"/>
      <c r="L443"/>
      <c r="M443"/>
      <c r="N443"/>
      <c r="O443"/>
      <c r="P443"/>
      <c r="Q443"/>
      <c r="R443"/>
      <c r="S443"/>
      <c r="T443"/>
    </row>
    <row r="444" spans="1:20" s="11" customFormat="1" ht="18" customHeight="1" x14ac:dyDescent="0.35">
      <c r="A444" s="7" t="s">
        <v>26</v>
      </c>
      <c r="B444" s="18">
        <v>20382</v>
      </c>
      <c r="C444" s="146" t="s">
        <v>520</v>
      </c>
      <c r="D444" s="14"/>
      <c r="E444" s="8"/>
      <c r="F444" s="8"/>
      <c r="G444" s="8"/>
      <c r="I444" s="2"/>
      <c r="J444"/>
      <c r="K444"/>
      <c r="L444"/>
      <c r="M444"/>
      <c r="N444"/>
      <c r="O444"/>
      <c r="P444"/>
      <c r="Q444"/>
      <c r="R444"/>
      <c r="S444"/>
      <c r="T444"/>
    </row>
    <row r="445" spans="1:20" s="11" customFormat="1" ht="18" customHeight="1" x14ac:dyDescent="0.35">
      <c r="A445" s="7" t="s">
        <v>27</v>
      </c>
      <c r="B445" s="7">
        <v>20383</v>
      </c>
      <c r="C445" s="145" t="s">
        <v>521</v>
      </c>
      <c r="D445" s="14"/>
      <c r="E445" s="8"/>
      <c r="F445" s="8"/>
      <c r="G445" s="8"/>
      <c r="I445" s="2"/>
      <c r="J445"/>
      <c r="K445"/>
      <c r="L445"/>
      <c r="M445"/>
      <c r="N445"/>
      <c r="O445"/>
      <c r="P445"/>
      <c r="Q445"/>
      <c r="R445"/>
      <c r="S445"/>
      <c r="T445"/>
    </row>
    <row r="446" spans="1:20" s="11" customFormat="1" ht="18" customHeight="1" x14ac:dyDescent="0.35">
      <c r="A446" s="7" t="s">
        <v>28</v>
      </c>
      <c r="B446" s="18">
        <v>20386</v>
      </c>
      <c r="C446" s="145" t="s">
        <v>522</v>
      </c>
      <c r="D446" s="14"/>
      <c r="E446" s="8"/>
      <c r="F446" s="8"/>
      <c r="G446" s="8"/>
      <c r="I446" s="2"/>
      <c r="J446"/>
      <c r="K446"/>
      <c r="L446"/>
      <c r="M446"/>
      <c r="N446"/>
      <c r="O446"/>
      <c r="P446"/>
      <c r="Q446"/>
      <c r="R446"/>
      <c r="S446"/>
      <c r="T446"/>
    </row>
    <row r="447" spans="1:20" s="11" customFormat="1" ht="18" customHeight="1" x14ac:dyDescent="0.35">
      <c r="A447" s="7" t="s">
        <v>29</v>
      </c>
      <c r="B447" s="7">
        <v>20387</v>
      </c>
      <c r="C447" s="145" t="s">
        <v>523</v>
      </c>
      <c r="D447" s="14"/>
      <c r="E447" s="8"/>
      <c r="F447" s="8"/>
      <c r="G447" s="8"/>
      <c r="I447" s="2"/>
      <c r="J447"/>
      <c r="K447"/>
      <c r="L447"/>
      <c r="M447"/>
      <c r="N447"/>
      <c r="O447"/>
      <c r="P447"/>
      <c r="Q447"/>
      <c r="R447"/>
      <c r="S447"/>
      <c r="T447"/>
    </row>
    <row r="448" spans="1:20" s="11" customFormat="1" ht="18" customHeight="1" x14ac:dyDescent="0.35">
      <c r="A448" s="7" t="s">
        <v>30</v>
      </c>
      <c r="B448" s="24">
        <v>20490</v>
      </c>
      <c r="C448" s="27" t="s">
        <v>627</v>
      </c>
      <c r="D448" s="14"/>
      <c r="E448" s="8"/>
      <c r="F448" s="8"/>
      <c r="G448" s="8"/>
      <c r="I448" s="2"/>
      <c r="J448"/>
      <c r="K448"/>
      <c r="L448"/>
      <c r="M448"/>
      <c r="N448"/>
      <c r="O448"/>
      <c r="P448"/>
      <c r="Q448"/>
      <c r="R448"/>
      <c r="S448"/>
      <c r="T448"/>
    </row>
    <row r="449" spans="1:20" s="11" customFormat="1" ht="18" customHeight="1" x14ac:dyDescent="0.35">
      <c r="A449" s="7" t="s">
        <v>31</v>
      </c>
      <c r="B449" s="24">
        <v>20904</v>
      </c>
      <c r="C449" s="27" t="s">
        <v>1592</v>
      </c>
      <c r="D449" s="14"/>
      <c r="E449" s="8"/>
      <c r="F449" s="8"/>
      <c r="G449" s="8"/>
      <c r="I449" s="2"/>
      <c r="J449"/>
      <c r="K449"/>
      <c r="L449"/>
      <c r="M449"/>
      <c r="N449"/>
      <c r="O449"/>
      <c r="P449"/>
      <c r="Q449"/>
      <c r="R449"/>
      <c r="S449"/>
      <c r="T449"/>
    </row>
    <row r="450" spans="1:20" s="11" customFormat="1" ht="18" customHeight="1" x14ac:dyDescent="0.35">
      <c r="A450" s="193"/>
      <c r="B450" s="212"/>
      <c r="C450" s="212"/>
      <c r="D450" s="195"/>
      <c r="E450" s="194"/>
      <c r="F450" s="194"/>
      <c r="G450" s="194"/>
      <c r="I450" s="2"/>
      <c r="J450"/>
      <c r="K450"/>
      <c r="L450"/>
      <c r="M450"/>
      <c r="N450"/>
      <c r="O450"/>
      <c r="P450"/>
      <c r="Q450"/>
      <c r="R450"/>
      <c r="S450"/>
      <c r="T450"/>
    </row>
    <row r="451" spans="1:20" s="11" customFormat="1" ht="18" customHeight="1" x14ac:dyDescent="0.35">
      <c r="A451" s="10"/>
      <c r="D451" s="35"/>
      <c r="E451" s="9"/>
      <c r="F451" s="9"/>
      <c r="G451" s="9"/>
      <c r="I451" s="2"/>
      <c r="J451"/>
      <c r="K451"/>
      <c r="L451"/>
      <c r="M451"/>
      <c r="N451"/>
      <c r="O451"/>
      <c r="P451"/>
      <c r="Q451"/>
      <c r="R451"/>
      <c r="S451"/>
      <c r="T451"/>
    </row>
    <row r="452" spans="1:20" s="11" customFormat="1" ht="18" customHeight="1" x14ac:dyDescent="0.35">
      <c r="A452" s="10"/>
      <c r="D452" s="35"/>
      <c r="E452" s="9"/>
      <c r="F452" s="9"/>
      <c r="G452" s="9"/>
      <c r="I452" s="2"/>
      <c r="J452"/>
      <c r="K452"/>
      <c r="L452"/>
      <c r="M452"/>
      <c r="N452"/>
      <c r="O452"/>
      <c r="P452"/>
      <c r="Q452"/>
      <c r="R452"/>
      <c r="S452"/>
      <c r="T452"/>
    </row>
    <row r="453" spans="1:20" ht="18" customHeight="1" x14ac:dyDescent="0.35">
      <c r="A453" s="10"/>
      <c r="G453" s="30"/>
    </row>
    <row r="454" spans="1:20" ht="18" customHeight="1" x14ac:dyDescent="0.35">
      <c r="A454" s="10"/>
    </row>
    <row r="455" spans="1:20" ht="18" customHeight="1" x14ac:dyDescent="0.35">
      <c r="A455" s="10"/>
    </row>
    <row r="456" spans="1:20" ht="18" customHeight="1" x14ac:dyDescent="0.35">
      <c r="A456" s="10"/>
    </row>
    <row r="457" spans="1:20" ht="18" customHeight="1" x14ac:dyDescent="0.35">
      <c r="A457" s="10"/>
      <c r="D457" s="110"/>
      <c r="E457" s="110"/>
      <c r="F457" s="110"/>
      <c r="G457" s="58"/>
    </row>
    <row r="458" spans="1:20" ht="18" customHeight="1" x14ac:dyDescent="0.35">
      <c r="A458" s="10"/>
      <c r="D458" s="128"/>
      <c r="E458" s="128"/>
      <c r="F458" s="128"/>
      <c r="G458" s="128"/>
    </row>
    <row r="459" spans="1:20" ht="18" customHeight="1" x14ac:dyDescent="0.35">
      <c r="D459" s="128"/>
      <c r="E459" s="128"/>
      <c r="F459" s="128"/>
      <c r="G459" s="128"/>
    </row>
    <row r="460" spans="1:20" ht="18" customHeight="1" x14ac:dyDescent="0.35">
      <c r="D460" s="128"/>
      <c r="E460" s="128"/>
      <c r="F460" s="128"/>
      <c r="G460" s="128"/>
    </row>
    <row r="461" spans="1:20" ht="18" customHeight="1" x14ac:dyDescent="0.35">
      <c r="A461" s="25"/>
      <c r="D461" s="25"/>
      <c r="E461" s="26"/>
      <c r="F461" s="26"/>
      <c r="G461" s="26"/>
    </row>
    <row r="463" spans="1:20" ht="18" customHeight="1" x14ac:dyDescent="0.35">
      <c r="B463" s="221" t="s">
        <v>0</v>
      </c>
      <c r="C463" s="221"/>
      <c r="D463" s="221"/>
      <c r="E463" s="221"/>
      <c r="F463" s="221"/>
      <c r="G463" s="221"/>
    </row>
    <row r="464" spans="1:20" ht="18" customHeight="1" x14ac:dyDescent="0.35">
      <c r="B464" s="222" t="str">
        <f>CONCATENATE("รายชื่อนักเรียน  ",'สรุปจำนวน-นร.'!$B$2," ชั้นมัธยมศึกษาปีที่ 2 ห้อง 0")</f>
        <v>รายชื่อนักเรียน  ภาคเรียนที่ 2 ปีการศึกษา 2568 ชั้นมัธยมศึกษาปีที่ 2 ห้อง 0</v>
      </c>
      <c r="C464" s="222"/>
      <c r="D464" s="222"/>
      <c r="E464" s="222"/>
      <c r="F464" s="222"/>
      <c r="G464" s="222"/>
    </row>
    <row r="465" spans="1:7" ht="18" customHeight="1" x14ac:dyDescent="0.35">
      <c r="B465" s="220" t="s">
        <v>37</v>
      </c>
      <c r="C465" s="220"/>
      <c r="D465" s="220"/>
      <c r="E465" s="220"/>
      <c r="F465" s="220"/>
      <c r="G465" s="220"/>
    </row>
    <row r="466" spans="1:7" ht="18" customHeight="1" x14ac:dyDescent="0.35">
      <c r="A466" s="117" t="s">
        <v>1</v>
      </c>
      <c r="B466" s="117" t="s">
        <v>2</v>
      </c>
      <c r="C466" s="42" t="s">
        <v>34</v>
      </c>
      <c r="D466" s="42"/>
      <c r="E466" s="31"/>
      <c r="F466" s="31"/>
      <c r="G466" s="31"/>
    </row>
    <row r="467" spans="1:7" ht="18" customHeight="1" x14ac:dyDescent="0.35">
      <c r="A467" s="117"/>
      <c r="B467" s="117"/>
      <c r="C467" s="88"/>
      <c r="D467" s="108"/>
      <c r="E467" s="31"/>
      <c r="F467" s="31"/>
      <c r="G467" s="31"/>
    </row>
    <row r="468" spans="1:7" ht="18" customHeight="1" x14ac:dyDescent="0.35">
      <c r="A468" s="117"/>
      <c r="B468" s="42"/>
      <c r="C468" s="31"/>
      <c r="D468" s="108"/>
      <c r="E468" s="31"/>
      <c r="F468" s="31"/>
      <c r="G468" s="31"/>
    </row>
    <row r="469" spans="1:7" ht="18" customHeight="1" x14ac:dyDescent="0.35">
      <c r="A469" s="117"/>
      <c r="B469" s="117"/>
      <c r="C469" s="88"/>
      <c r="D469" s="108"/>
      <c r="E469" s="31"/>
      <c r="F469" s="31"/>
      <c r="G469" s="31"/>
    </row>
    <row r="470" spans="1:7" ht="18" customHeight="1" x14ac:dyDescent="0.35">
      <c r="A470" s="117"/>
      <c r="B470" s="117"/>
      <c r="C470" s="88"/>
      <c r="D470" s="108"/>
      <c r="E470" s="31"/>
      <c r="F470" s="31"/>
      <c r="G470" s="31"/>
    </row>
    <row r="471" spans="1:7" ht="18" customHeight="1" x14ac:dyDescent="0.35">
      <c r="A471" s="117"/>
      <c r="B471" s="117"/>
      <c r="C471" s="88"/>
      <c r="D471" s="108"/>
      <c r="E471" s="31"/>
      <c r="F471" s="31"/>
      <c r="G471" s="31"/>
    </row>
    <row r="472" spans="1:7" ht="18" customHeight="1" x14ac:dyDescent="0.35">
      <c r="A472" s="117"/>
      <c r="B472" s="89"/>
      <c r="C472" s="88"/>
      <c r="D472" s="108"/>
      <c r="E472" s="31"/>
      <c r="F472" s="31"/>
      <c r="G472" s="31"/>
    </row>
    <row r="473" spans="1:7" ht="18" customHeight="1" x14ac:dyDescent="0.35">
      <c r="A473" s="117"/>
      <c r="B473" s="42"/>
      <c r="C473" s="31"/>
      <c r="D473" s="108"/>
      <c r="E473" s="31"/>
      <c r="F473" s="31"/>
      <c r="G473" s="31"/>
    </row>
    <row r="474" spans="1:7" ht="18" customHeight="1" x14ac:dyDescent="0.35">
      <c r="A474" s="117"/>
      <c r="B474" s="42"/>
      <c r="C474" s="31"/>
      <c r="D474" s="108"/>
      <c r="E474" s="31"/>
      <c r="F474" s="31"/>
      <c r="G474" s="31"/>
    </row>
    <row r="475" spans="1:7" ht="18" customHeight="1" x14ac:dyDescent="0.35">
      <c r="A475" s="117"/>
      <c r="B475" s="117"/>
      <c r="C475" s="88"/>
      <c r="D475" s="108"/>
      <c r="E475" s="31"/>
      <c r="F475" s="31"/>
      <c r="G475" s="31"/>
    </row>
    <row r="476" spans="1:7" ht="18" customHeight="1" x14ac:dyDescent="0.35">
      <c r="A476" s="117"/>
      <c r="B476" s="117"/>
      <c r="C476" s="88"/>
      <c r="D476" s="108"/>
      <c r="E476" s="31"/>
      <c r="F476" s="31"/>
      <c r="G476" s="31"/>
    </row>
    <row r="477" spans="1:7" ht="18" customHeight="1" x14ac:dyDescent="0.35">
      <c r="A477" s="117"/>
      <c r="B477" s="117"/>
      <c r="C477" s="88"/>
      <c r="D477" s="108"/>
      <c r="E477" s="31"/>
      <c r="F477" s="31"/>
      <c r="G477" s="31"/>
    </row>
    <row r="478" spans="1:7" ht="18" customHeight="1" x14ac:dyDescent="0.35">
      <c r="A478" s="117"/>
      <c r="B478" s="89"/>
      <c r="C478" s="88"/>
      <c r="D478" s="108"/>
      <c r="E478" s="31"/>
      <c r="F478" s="31"/>
      <c r="G478" s="31"/>
    </row>
    <row r="479" spans="1:7" ht="18" customHeight="1" x14ac:dyDescent="0.35">
      <c r="A479" s="117"/>
      <c r="B479" s="117"/>
      <c r="C479" s="88"/>
      <c r="D479" s="108"/>
      <c r="E479" s="31"/>
      <c r="F479" s="31"/>
      <c r="G479" s="31"/>
    </row>
    <row r="480" spans="1:7" ht="18" customHeight="1" x14ac:dyDescent="0.35">
      <c r="A480" s="117"/>
      <c r="B480" s="8"/>
      <c r="C480" s="8"/>
      <c r="D480" s="14"/>
      <c r="E480" s="31"/>
      <c r="F480" s="31"/>
      <c r="G480" s="31"/>
    </row>
    <row r="481" spans="1:7" ht="18" customHeight="1" x14ac:dyDescent="0.35">
      <c r="A481" s="7"/>
      <c r="B481" s="7"/>
      <c r="C481" s="145"/>
      <c r="D481" s="104"/>
      <c r="E481" s="14"/>
      <c r="F481" s="37"/>
      <c r="G481" s="8"/>
    </row>
    <row r="482" spans="1:7" ht="18" customHeight="1" x14ac:dyDescent="0.35">
      <c r="A482" s="7"/>
      <c r="B482" s="7"/>
      <c r="C482" s="145"/>
      <c r="D482" s="104"/>
      <c r="E482" s="14"/>
      <c r="F482" s="37"/>
      <c r="G482" s="8"/>
    </row>
    <row r="483" spans="1:7" ht="18" customHeight="1" x14ac:dyDescent="0.35">
      <c r="A483" s="7"/>
      <c r="B483" s="7"/>
      <c r="C483" s="145"/>
      <c r="D483" s="104"/>
      <c r="E483" s="14"/>
      <c r="F483" s="37"/>
      <c r="G483" s="8"/>
    </row>
    <row r="484" spans="1:7" ht="18" customHeight="1" x14ac:dyDescent="0.35">
      <c r="A484" s="7"/>
      <c r="B484" s="24"/>
      <c r="C484" s="4"/>
      <c r="D484" s="104"/>
      <c r="E484" s="14"/>
      <c r="F484" s="37"/>
      <c r="G484" s="8"/>
    </row>
    <row r="485" spans="1:7" ht="18" customHeight="1" x14ac:dyDescent="0.35">
      <c r="A485" s="7"/>
      <c r="B485" s="7"/>
      <c r="C485" s="145"/>
      <c r="D485" s="104"/>
      <c r="E485" s="14"/>
      <c r="F485" s="37"/>
      <c r="G485" s="8"/>
    </row>
    <row r="486" spans="1:7" ht="18" customHeight="1" x14ac:dyDescent="0.35">
      <c r="A486" s="7"/>
      <c r="B486" s="89"/>
      <c r="C486" s="141"/>
      <c r="D486" s="104"/>
      <c r="E486" s="14"/>
      <c r="F486" s="37"/>
      <c r="G486" s="8"/>
    </row>
    <row r="487" spans="1:7" ht="18" customHeight="1" x14ac:dyDescent="0.35">
      <c r="A487" s="7"/>
      <c r="B487" s="117"/>
      <c r="C487" s="141"/>
      <c r="D487" s="104"/>
      <c r="E487" s="14"/>
      <c r="F487" s="37"/>
      <c r="G487" s="8"/>
    </row>
    <row r="488" spans="1:7" ht="18" customHeight="1" x14ac:dyDescent="0.35">
      <c r="A488" s="7"/>
      <c r="B488" s="7"/>
      <c r="C488" s="145"/>
      <c r="D488" s="104"/>
      <c r="E488" s="14"/>
      <c r="F488" s="37"/>
      <c r="G488" s="8"/>
    </row>
    <row r="489" spans="1:7" ht="18" customHeight="1" x14ac:dyDescent="0.35">
      <c r="A489" s="7"/>
      <c r="B489" s="117"/>
      <c r="C489" s="141"/>
      <c r="D489" s="104"/>
      <c r="E489" s="14"/>
      <c r="F489" s="37"/>
      <c r="G489" s="8"/>
    </row>
    <row r="490" spans="1:7" ht="18" customHeight="1" x14ac:dyDescent="0.35">
      <c r="A490" s="7"/>
      <c r="B490" s="117"/>
      <c r="C490" s="141"/>
      <c r="D490" s="104"/>
      <c r="E490" s="14"/>
      <c r="F490" s="37"/>
      <c r="G490" s="8"/>
    </row>
    <row r="491" spans="1:7" ht="18" customHeight="1" x14ac:dyDescent="0.35">
      <c r="A491" s="7"/>
      <c r="B491" s="18"/>
      <c r="C491" s="21"/>
      <c r="D491" s="104"/>
      <c r="E491" s="14"/>
      <c r="F491" s="8"/>
      <c r="G491" s="8"/>
    </row>
    <row r="492" spans="1:7" ht="18" customHeight="1" x14ac:dyDescent="0.35">
      <c r="A492" s="7"/>
      <c r="B492" s="18"/>
      <c r="C492" s="121"/>
      <c r="D492" s="104"/>
      <c r="E492" s="14"/>
      <c r="F492" s="8"/>
      <c r="G492" s="8"/>
    </row>
    <row r="493" spans="1:7" ht="18" customHeight="1" x14ac:dyDescent="0.35">
      <c r="A493" s="7"/>
      <c r="B493" s="7"/>
      <c r="C493" s="142"/>
      <c r="D493" s="104"/>
      <c r="E493" s="14"/>
      <c r="F493" s="8"/>
      <c r="G493" s="8"/>
    </row>
    <row r="494" spans="1:7" ht="18" customHeight="1" x14ac:dyDescent="0.35">
      <c r="A494" s="7"/>
      <c r="B494" s="14"/>
      <c r="C494" s="8"/>
      <c r="D494" s="104"/>
      <c r="E494" s="14"/>
      <c r="F494" s="8"/>
      <c r="G494" s="8"/>
    </row>
    <row r="495" spans="1:7" ht="18" customHeight="1" x14ac:dyDescent="0.35">
      <c r="A495" s="7"/>
      <c r="B495" s="14"/>
      <c r="C495" s="146"/>
      <c r="D495" s="104"/>
      <c r="E495" s="14"/>
      <c r="F495" s="8"/>
      <c r="G495" s="8"/>
    </row>
    <row r="496" spans="1:7" ht="18" customHeight="1" x14ac:dyDescent="0.35">
      <c r="A496" s="7"/>
      <c r="B496" s="18"/>
      <c r="C496" s="145"/>
      <c r="D496" s="104"/>
      <c r="E496" s="14"/>
      <c r="F496" s="8"/>
      <c r="G496" s="8"/>
    </row>
    <row r="497" spans="1:7" ht="18" customHeight="1" x14ac:dyDescent="0.35">
      <c r="A497" s="7"/>
      <c r="B497" s="7"/>
      <c r="C497" s="145"/>
      <c r="D497" s="104"/>
      <c r="E497" s="14"/>
      <c r="F497" s="8"/>
      <c r="G497" s="8"/>
    </row>
    <row r="498" spans="1:7" ht="18" customHeight="1" x14ac:dyDescent="0.35">
      <c r="A498" s="7"/>
      <c r="B498" s="7"/>
      <c r="C498" s="142"/>
      <c r="D498" s="104"/>
      <c r="E498" s="14"/>
      <c r="F498" s="8"/>
      <c r="G498" s="37"/>
    </row>
    <row r="499" spans="1:7" ht="18" customHeight="1" x14ac:dyDescent="0.35">
      <c r="A499" s="14"/>
      <c r="B499" s="7"/>
      <c r="C499" s="21"/>
      <c r="D499" s="104"/>
      <c r="E499" s="14"/>
      <c r="F499" s="8"/>
      <c r="G499" s="8"/>
    </row>
    <row r="500" spans="1:7" ht="18" customHeight="1" x14ac:dyDescent="0.35">
      <c r="A500" s="14"/>
      <c r="B500" s="7"/>
      <c r="C500" s="21"/>
      <c r="D500" s="104"/>
      <c r="E500" s="14"/>
      <c r="F500" s="37"/>
      <c r="G500" s="8"/>
    </row>
    <row r="501" spans="1:7" ht="18" customHeight="1" x14ac:dyDescent="0.35">
      <c r="A501" s="14"/>
      <c r="B501" s="7"/>
      <c r="C501" s="145"/>
      <c r="D501" s="104"/>
      <c r="E501" s="14"/>
      <c r="F501" s="37"/>
      <c r="G501" s="8"/>
    </row>
    <row r="502" spans="1:7" ht="18" customHeight="1" x14ac:dyDescent="0.35">
      <c r="A502" s="14"/>
      <c r="B502" s="14"/>
      <c r="C502" s="8"/>
      <c r="D502" s="104"/>
      <c r="E502" s="8"/>
      <c r="F502" s="37"/>
      <c r="G502" s="8"/>
    </row>
    <row r="503" spans="1:7" ht="18" customHeight="1" x14ac:dyDescent="0.35">
      <c r="A503" s="14"/>
      <c r="B503" s="7"/>
      <c r="C503" s="145"/>
      <c r="D503" s="104"/>
      <c r="E503" s="8"/>
      <c r="F503" s="37"/>
      <c r="G503" s="8"/>
    </row>
    <row r="504" spans="1:7" ht="18" customHeight="1" x14ac:dyDescent="0.35">
      <c r="D504" s="105"/>
    </row>
    <row r="505" spans="1:7" ht="18" customHeight="1" x14ac:dyDescent="0.35">
      <c r="D505" s="105"/>
    </row>
    <row r="506" spans="1:7" ht="18" customHeight="1" x14ac:dyDescent="0.35">
      <c r="D506" s="105"/>
    </row>
    <row r="507" spans="1:7" ht="18" customHeight="1" x14ac:dyDescent="0.35">
      <c r="D507" s="105"/>
    </row>
    <row r="508" spans="1:7" ht="18" customHeight="1" x14ac:dyDescent="0.35">
      <c r="D508" s="105"/>
    </row>
    <row r="509" spans="1:7" ht="18" customHeight="1" x14ac:dyDescent="0.35">
      <c r="D509" s="105"/>
    </row>
    <row r="510" spans="1:7" ht="18" customHeight="1" x14ac:dyDescent="0.35">
      <c r="D510" s="105"/>
    </row>
    <row r="511" spans="1:7" ht="18" customHeight="1" x14ac:dyDescent="0.35">
      <c r="D511" s="105"/>
    </row>
    <row r="512" spans="1:7" ht="18" customHeight="1" x14ac:dyDescent="0.35">
      <c r="D512" s="105"/>
    </row>
    <row r="513" spans="4:4" ht="18" customHeight="1" x14ac:dyDescent="0.35">
      <c r="D513" s="105"/>
    </row>
    <row r="514" spans="4:4" ht="18" customHeight="1" x14ac:dyDescent="0.35">
      <c r="D514" s="105"/>
    </row>
    <row r="515" spans="4:4" ht="18" customHeight="1" x14ac:dyDescent="0.35">
      <c r="D515" s="105"/>
    </row>
    <row r="516" spans="4:4" ht="18" customHeight="1" x14ac:dyDescent="0.35">
      <c r="D516" s="105"/>
    </row>
    <row r="517" spans="4:4" ht="18" customHeight="1" x14ac:dyDescent="0.35">
      <c r="D517" s="105"/>
    </row>
    <row r="518" spans="4:4" ht="18" customHeight="1" x14ac:dyDescent="0.35">
      <c r="D518" s="105"/>
    </row>
    <row r="519" spans="4:4" ht="18" customHeight="1" x14ac:dyDescent="0.35">
      <c r="D519" s="105"/>
    </row>
    <row r="520" spans="4:4" ht="18" customHeight="1" x14ac:dyDescent="0.35">
      <c r="D520" s="105"/>
    </row>
    <row r="521" spans="4:4" ht="18" customHeight="1" x14ac:dyDescent="0.35">
      <c r="D521" s="105"/>
    </row>
    <row r="522" spans="4:4" ht="18" customHeight="1" x14ac:dyDescent="0.35">
      <c r="D522" s="105"/>
    </row>
    <row r="523" spans="4:4" ht="18" customHeight="1" x14ac:dyDescent="0.35">
      <c r="D523" s="105"/>
    </row>
    <row r="524" spans="4:4" ht="18" customHeight="1" x14ac:dyDescent="0.35">
      <c r="D524" s="105"/>
    </row>
    <row r="525" spans="4:4" ht="18" customHeight="1" x14ac:dyDescent="0.35">
      <c r="D525" s="105"/>
    </row>
    <row r="526" spans="4:4" ht="18" customHeight="1" x14ac:dyDescent="0.35">
      <c r="D526" s="105"/>
    </row>
    <row r="527" spans="4:4" ht="18" customHeight="1" x14ac:dyDescent="0.35">
      <c r="D527" s="105"/>
    </row>
    <row r="528" spans="4:4" ht="18" customHeight="1" x14ac:dyDescent="0.35">
      <c r="D528" s="105"/>
    </row>
    <row r="529" spans="4:4" ht="18" customHeight="1" x14ac:dyDescent="0.35">
      <c r="D529" s="105"/>
    </row>
    <row r="530" spans="4:4" ht="18" customHeight="1" x14ac:dyDescent="0.35">
      <c r="D530" s="105"/>
    </row>
  </sheetData>
  <mergeCells count="43">
    <mergeCell ref="B463:G463"/>
    <mergeCell ref="B464:G464"/>
    <mergeCell ref="B465:G465"/>
    <mergeCell ref="B327:G327"/>
    <mergeCell ref="B328:G328"/>
    <mergeCell ref="B371:G371"/>
    <mergeCell ref="B372:G372"/>
    <mergeCell ref="B373:G373"/>
    <mergeCell ref="B374:G374"/>
    <mergeCell ref="B417:G417"/>
    <mergeCell ref="B418:G418"/>
    <mergeCell ref="B419:G419"/>
    <mergeCell ref="B420:G420"/>
    <mergeCell ref="B326:G326"/>
    <mergeCell ref="B189:G189"/>
    <mergeCell ref="B190:G190"/>
    <mergeCell ref="B233:G233"/>
    <mergeCell ref="B234:G234"/>
    <mergeCell ref="B235:G235"/>
    <mergeCell ref="B236:G236"/>
    <mergeCell ref="B279:G279"/>
    <mergeCell ref="B280:G280"/>
    <mergeCell ref="B281:G281"/>
    <mergeCell ref="B282:G282"/>
    <mergeCell ref="B325:G325"/>
    <mergeCell ref="B188:G188"/>
    <mergeCell ref="B49:G49"/>
    <mergeCell ref="B50:G50"/>
    <mergeCell ref="B93:G93"/>
    <mergeCell ref="B94:G94"/>
    <mergeCell ref="B95:G95"/>
    <mergeCell ref="B96:G96"/>
    <mergeCell ref="B141:G141"/>
    <mergeCell ref="B142:G142"/>
    <mergeCell ref="B143:G143"/>
    <mergeCell ref="B144:G144"/>
    <mergeCell ref="B187:G187"/>
    <mergeCell ref="B48:G48"/>
    <mergeCell ref="B1:G1"/>
    <mergeCell ref="B2:G2"/>
    <mergeCell ref="B3:G3"/>
    <mergeCell ref="B4:G4"/>
    <mergeCell ref="B47:G47"/>
  </mergeCells>
  <printOptions horizontalCentered="1"/>
  <pageMargins left="0.59055118110236227" right="0.39370078740157483" top="0.31496062992125984" bottom="0.11811023622047245" header="0.11811023622047245" footer="0.11811023622047245"/>
  <pageSetup paperSize="9" orientation="portrait" r:id="rId1"/>
  <headerFooter>
    <oddHeader>&amp;L&amp;G</oddHeader>
    <oddFooter>&amp;L&amp;8งานทะเบียนและวัดผล&amp;R&amp;8ข้อมูล ณ วันที่ 31 ตุลาคม  2568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441"/>
  <sheetViews>
    <sheetView topLeftCell="A357" zoomScaleNormal="100" workbookViewId="0">
      <selection activeCell="I199" sqref="I199"/>
    </sheetView>
  </sheetViews>
  <sheetFormatPr defaultColWidth="9.140625" defaultRowHeight="18" customHeight="1" x14ac:dyDescent="0.35"/>
  <cols>
    <col min="1" max="1" width="5.85546875" style="35" customWidth="1"/>
    <col min="2" max="2" width="12.42578125" style="9" customWidth="1"/>
    <col min="3" max="3" width="29.140625" style="9" bestFit="1" customWidth="1"/>
    <col min="4" max="4" width="11.5703125" style="35" customWidth="1"/>
    <col min="5" max="7" width="11.5703125" style="9" customWidth="1"/>
    <col min="8" max="8" width="10.7109375" style="9" customWidth="1"/>
    <col min="9" max="9" width="30.7109375" style="2" customWidth="1"/>
    <col min="10" max="10" width="10.7109375" customWidth="1"/>
    <col min="11" max="17" width="6.85546875" customWidth="1"/>
    <col min="18" max="255" width="6.85546875" style="9" customWidth="1"/>
    <col min="256" max="16384" width="9.140625" style="9"/>
  </cols>
  <sheetData>
    <row r="1" spans="1:17" ht="18" customHeight="1" x14ac:dyDescent="0.35">
      <c r="B1" s="221" t="s">
        <v>0</v>
      </c>
      <c r="C1" s="221"/>
      <c r="D1" s="221"/>
      <c r="E1" s="221"/>
      <c r="F1" s="221"/>
      <c r="G1" s="221"/>
    </row>
    <row r="2" spans="1:17" ht="18" customHeight="1" x14ac:dyDescent="0.35">
      <c r="B2" s="221" t="str">
        <f>CONCATENATE("รายชื่อนักเรียน  ",'สรุปจำนวน-นร.'!$B$2," ชั้นมัธยมศึกษาปีที่ 3/1")</f>
        <v>รายชื่อนักเรียน  ภาคเรียนที่ 2 ปีการศึกษา 2568 ชั้นมัธยมศึกษาปีที่ 3/1</v>
      </c>
      <c r="C2" s="221"/>
      <c r="D2" s="221"/>
      <c r="E2" s="221"/>
      <c r="F2" s="221"/>
      <c r="G2" s="221"/>
    </row>
    <row r="3" spans="1:17" ht="18" customHeight="1" x14ac:dyDescent="0.35">
      <c r="B3" s="221" t="str">
        <f>"ครูที่ปรึกษา : "&amp;ครูที่ปรึกษา!$D$27</f>
        <v>ครูที่ปรึกษา : 1. นางสาวปราณี นันทะแสน    2. นางเพ็ญพร กุศลาธรรม</v>
      </c>
      <c r="C3" s="221"/>
      <c r="D3" s="221"/>
      <c r="E3" s="221"/>
      <c r="F3" s="221"/>
      <c r="G3" s="221"/>
    </row>
    <row r="4" spans="1:17" ht="18" customHeight="1" x14ac:dyDescent="0.35">
      <c r="B4" s="219" t="str" cm="1">
        <f t="array" ref="B4">"ชาย  " &amp; SUM(COUNTIF(C6:C45,{"นาย","เด็กชาย"}&amp;"*")) &amp; "  คน     หญิง  " &amp; SUM(COUNTIF(C6:C45,{"นางสาว","เด็กหญิง"}&amp;"*")) &amp; "  คน     รวม  " &amp; COUNTA(C6:C45) &amp; "  คน"</f>
        <v>ชาย  7  คน     หญิง  22  คน     รวม  29  คน</v>
      </c>
      <c r="C4" s="219"/>
      <c r="D4" s="219"/>
      <c r="E4" s="219"/>
      <c r="F4" s="219"/>
      <c r="G4" s="219"/>
    </row>
    <row r="5" spans="1:17" ht="18" customHeight="1" x14ac:dyDescent="0.35">
      <c r="A5" s="7" t="s">
        <v>1</v>
      </c>
      <c r="B5" s="7" t="s">
        <v>2</v>
      </c>
      <c r="C5" s="7" t="s">
        <v>3</v>
      </c>
      <c r="D5" s="14"/>
      <c r="E5" s="8"/>
      <c r="F5" s="8"/>
      <c r="G5" s="8"/>
    </row>
    <row r="6" spans="1:17" s="11" customFormat="1" ht="18" customHeight="1" x14ac:dyDescent="0.35">
      <c r="A6" s="13" t="s">
        <v>4</v>
      </c>
      <c r="B6" s="7">
        <v>19526</v>
      </c>
      <c r="C6" s="48" t="s">
        <v>1037</v>
      </c>
      <c r="D6" s="42"/>
      <c r="E6" s="31"/>
      <c r="F6" s="31"/>
      <c r="G6" s="31"/>
      <c r="I6" s="2"/>
      <c r="J6"/>
      <c r="K6"/>
      <c r="L6"/>
      <c r="M6"/>
      <c r="N6"/>
      <c r="O6"/>
      <c r="P6"/>
      <c r="Q6"/>
    </row>
    <row r="7" spans="1:17" s="11" customFormat="1" ht="18" customHeight="1" x14ac:dyDescent="0.35">
      <c r="A7" s="13" t="s">
        <v>5</v>
      </c>
      <c r="B7" s="7">
        <v>19527</v>
      </c>
      <c r="C7" s="48" t="s">
        <v>1038</v>
      </c>
      <c r="D7" s="42"/>
      <c r="E7" s="31"/>
      <c r="F7" s="31"/>
      <c r="G7" s="31"/>
      <c r="I7" s="2"/>
      <c r="J7"/>
      <c r="K7"/>
      <c r="L7"/>
      <c r="M7"/>
      <c r="N7"/>
      <c r="O7"/>
      <c r="P7"/>
      <c r="Q7"/>
    </row>
    <row r="8" spans="1:17" ht="18" customHeight="1" x14ac:dyDescent="0.35">
      <c r="A8" s="7" t="s">
        <v>6</v>
      </c>
      <c r="B8" s="7">
        <v>19529</v>
      </c>
      <c r="C8" s="48" t="s">
        <v>1039</v>
      </c>
      <c r="D8" s="14"/>
      <c r="E8" s="8"/>
      <c r="F8" s="8"/>
      <c r="G8" s="31"/>
    </row>
    <row r="9" spans="1:17" ht="18" customHeight="1" x14ac:dyDescent="0.35">
      <c r="A9" s="7" t="s">
        <v>7</v>
      </c>
      <c r="B9" s="7">
        <v>19530</v>
      </c>
      <c r="C9" s="48" t="s">
        <v>1040</v>
      </c>
      <c r="D9" s="14"/>
      <c r="E9" s="8"/>
      <c r="F9" s="8"/>
      <c r="G9" s="8"/>
    </row>
    <row r="10" spans="1:17" ht="18" customHeight="1" x14ac:dyDescent="0.35">
      <c r="A10" s="7" t="s">
        <v>8</v>
      </c>
      <c r="B10" s="7">
        <v>19531</v>
      </c>
      <c r="C10" s="48" t="s">
        <v>1041</v>
      </c>
      <c r="D10" s="14"/>
      <c r="E10" s="8"/>
      <c r="F10" s="8"/>
      <c r="G10" s="8"/>
    </row>
    <row r="11" spans="1:17" ht="18" customHeight="1" x14ac:dyDescent="0.35">
      <c r="A11" s="7" t="s">
        <v>9</v>
      </c>
      <c r="B11" s="7">
        <v>19532</v>
      </c>
      <c r="C11" s="48" t="s">
        <v>39</v>
      </c>
      <c r="D11" s="14"/>
      <c r="E11" s="8"/>
      <c r="F11" s="8"/>
      <c r="G11" s="8"/>
    </row>
    <row r="12" spans="1:17" ht="18" customHeight="1" x14ac:dyDescent="0.35">
      <c r="A12" s="7" t="s">
        <v>10</v>
      </c>
      <c r="B12" s="7">
        <v>19533</v>
      </c>
      <c r="C12" s="48" t="s">
        <v>1042</v>
      </c>
      <c r="D12" s="14"/>
      <c r="E12" s="8"/>
      <c r="F12" s="8"/>
      <c r="G12" s="8"/>
    </row>
    <row r="13" spans="1:17" ht="18" customHeight="1" x14ac:dyDescent="0.35">
      <c r="A13" s="7" t="s">
        <v>11</v>
      </c>
      <c r="B13" s="7">
        <v>19534</v>
      </c>
      <c r="C13" s="48" t="s">
        <v>1043</v>
      </c>
      <c r="D13" s="14"/>
      <c r="E13" s="8"/>
      <c r="F13" s="8"/>
      <c r="G13" s="8"/>
    </row>
    <row r="14" spans="1:17" ht="18" customHeight="1" x14ac:dyDescent="0.35">
      <c r="A14" s="7" t="s">
        <v>12</v>
      </c>
      <c r="B14" s="7">
        <v>19535</v>
      </c>
      <c r="C14" s="48" t="s">
        <v>1044</v>
      </c>
      <c r="D14" s="14"/>
      <c r="E14" s="8"/>
      <c r="F14" s="8"/>
      <c r="G14" s="8"/>
    </row>
    <row r="15" spans="1:17" ht="18" customHeight="1" x14ac:dyDescent="0.35">
      <c r="A15" s="7" t="s">
        <v>13</v>
      </c>
      <c r="B15" s="7">
        <v>19536</v>
      </c>
      <c r="C15" s="48" t="s">
        <v>1045</v>
      </c>
      <c r="D15" s="14"/>
      <c r="E15" s="8"/>
      <c r="F15" s="8"/>
      <c r="G15" s="8"/>
    </row>
    <row r="16" spans="1:17" ht="18" customHeight="1" x14ac:dyDescent="0.35">
      <c r="A16" s="7" t="s">
        <v>14</v>
      </c>
      <c r="B16" s="7">
        <v>19537</v>
      </c>
      <c r="C16" s="48" t="s">
        <v>1046</v>
      </c>
      <c r="D16" s="14"/>
      <c r="E16" s="8"/>
      <c r="F16" s="8"/>
      <c r="G16" s="8"/>
    </row>
    <row r="17" spans="1:7" ht="18" customHeight="1" x14ac:dyDescent="0.35">
      <c r="A17" s="7" t="s">
        <v>15</v>
      </c>
      <c r="B17" s="7">
        <v>19538</v>
      </c>
      <c r="C17" s="48" t="s">
        <v>1047</v>
      </c>
      <c r="D17" s="14"/>
      <c r="E17" s="8"/>
      <c r="F17" s="8"/>
      <c r="G17" s="8"/>
    </row>
    <row r="18" spans="1:7" ht="18" customHeight="1" x14ac:dyDescent="0.35">
      <c r="A18" s="7" t="s">
        <v>16</v>
      </c>
      <c r="B18" s="7">
        <v>19539</v>
      </c>
      <c r="C18" s="48" t="s">
        <v>1048</v>
      </c>
      <c r="D18" s="14"/>
      <c r="E18" s="8"/>
      <c r="F18" s="8"/>
      <c r="G18" s="8"/>
    </row>
    <row r="19" spans="1:7" ht="18" customHeight="1" x14ac:dyDescent="0.35">
      <c r="A19" s="7" t="s">
        <v>17</v>
      </c>
      <c r="B19" s="7">
        <v>19540</v>
      </c>
      <c r="C19" s="48" t="s">
        <v>40</v>
      </c>
      <c r="D19" s="14"/>
      <c r="E19" s="8"/>
      <c r="F19" s="8"/>
      <c r="G19" s="8"/>
    </row>
    <row r="20" spans="1:7" ht="18" customHeight="1" x14ac:dyDescent="0.35">
      <c r="A20" s="7" t="s">
        <v>18</v>
      </c>
      <c r="B20" s="7">
        <v>19541</v>
      </c>
      <c r="C20" s="48" t="s">
        <v>1049</v>
      </c>
      <c r="D20" s="14"/>
      <c r="E20" s="8"/>
      <c r="F20" s="8"/>
      <c r="G20" s="21"/>
    </row>
    <row r="21" spans="1:7" ht="18" customHeight="1" x14ac:dyDescent="0.35">
      <c r="A21" s="7" t="s">
        <v>19</v>
      </c>
      <c r="B21" s="7">
        <v>19542</v>
      </c>
      <c r="C21" s="48" t="s">
        <v>1050</v>
      </c>
      <c r="D21" s="14"/>
      <c r="E21" s="8"/>
      <c r="F21" s="8"/>
      <c r="G21" s="8"/>
    </row>
    <row r="22" spans="1:7" ht="18" customHeight="1" x14ac:dyDescent="0.35">
      <c r="A22" s="7" t="s">
        <v>20</v>
      </c>
      <c r="B22" s="7">
        <v>19543</v>
      </c>
      <c r="C22" s="48" t="s">
        <v>1051</v>
      </c>
      <c r="D22" s="14"/>
      <c r="E22" s="8"/>
      <c r="F22" s="8"/>
      <c r="G22" s="8"/>
    </row>
    <row r="23" spans="1:7" ht="18" customHeight="1" x14ac:dyDescent="0.35">
      <c r="A23" s="7" t="s">
        <v>21</v>
      </c>
      <c r="B23" s="7">
        <v>19544</v>
      </c>
      <c r="C23" s="48" t="s">
        <v>1052</v>
      </c>
      <c r="D23" s="14"/>
      <c r="E23" s="8"/>
      <c r="F23" s="8"/>
      <c r="G23" s="8"/>
    </row>
    <row r="24" spans="1:7" ht="18" customHeight="1" x14ac:dyDescent="0.35">
      <c r="A24" s="7" t="s">
        <v>22</v>
      </c>
      <c r="B24" s="7">
        <v>19545</v>
      </c>
      <c r="C24" s="48" t="s">
        <v>1053</v>
      </c>
      <c r="D24" s="14"/>
      <c r="E24" s="8"/>
      <c r="F24" s="8"/>
      <c r="G24" s="8"/>
    </row>
    <row r="25" spans="1:7" ht="18" customHeight="1" x14ac:dyDescent="0.35">
      <c r="A25" s="7" t="s">
        <v>23</v>
      </c>
      <c r="B25" s="7">
        <v>19546</v>
      </c>
      <c r="C25" s="48" t="s">
        <v>1054</v>
      </c>
      <c r="D25" s="14"/>
      <c r="E25" s="8"/>
      <c r="F25" s="8"/>
      <c r="G25" s="8"/>
    </row>
    <row r="26" spans="1:7" ht="18" customHeight="1" x14ac:dyDescent="0.35">
      <c r="A26" s="7" t="s">
        <v>24</v>
      </c>
      <c r="B26" s="7">
        <v>19547</v>
      </c>
      <c r="C26" s="48" t="s">
        <v>1055</v>
      </c>
      <c r="D26" s="14"/>
      <c r="E26" s="8"/>
      <c r="F26" s="8"/>
      <c r="G26" s="8"/>
    </row>
    <row r="27" spans="1:7" ht="18" customHeight="1" x14ac:dyDescent="0.35">
      <c r="A27" s="7" t="s">
        <v>25</v>
      </c>
      <c r="B27" s="7">
        <v>19549</v>
      </c>
      <c r="C27" s="48" t="s">
        <v>41</v>
      </c>
      <c r="D27" s="14"/>
      <c r="E27" s="8"/>
      <c r="F27" s="8"/>
      <c r="G27" s="8"/>
    </row>
    <row r="28" spans="1:7" ht="18" customHeight="1" x14ac:dyDescent="0.35">
      <c r="A28" s="7" t="s">
        <v>26</v>
      </c>
      <c r="B28" s="7">
        <v>19550</v>
      </c>
      <c r="C28" s="48" t="s">
        <v>1056</v>
      </c>
      <c r="D28" s="14"/>
      <c r="E28" s="8"/>
      <c r="F28" s="8"/>
      <c r="G28" s="8"/>
    </row>
    <row r="29" spans="1:7" ht="18" customHeight="1" x14ac:dyDescent="0.35">
      <c r="A29" s="7" t="s">
        <v>27</v>
      </c>
      <c r="B29" s="7">
        <v>19551</v>
      </c>
      <c r="C29" s="48" t="s">
        <v>1057</v>
      </c>
      <c r="D29" s="14"/>
      <c r="E29" s="8"/>
      <c r="F29" s="8"/>
      <c r="G29" s="8"/>
    </row>
    <row r="30" spans="1:7" ht="18" customHeight="1" x14ac:dyDescent="0.35">
      <c r="A30" s="7" t="s">
        <v>28</v>
      </c>
      <c r="B30" s="7">
        <v>19552</v>
      </c>
      <c r="C30" s="48" t="s">
        <v>1058</v>
      </c>
      <c r="D30" s="14"/>
      <c r="E30" s="8"/>
      <c r="F30" s="8"/>
      <c r="G30" s="8"/>
    </row>
    <row r="31" spans="1:7" ht="18" customHeight="1" x14ac:dyDescent="0.35">
      <c r="A31" s="7" t="s">
        <v>29</v>
      </c>
      <c r="B31" s="7">
        <v>19554</v>
      </c>
      <c r="C31" s="48" t="s">
        <v>1059</v>
      </c>
      <c r="D31" s="14"/>
      <c r="E31" s="8"/>
      <c r="F31" s="8"/>
      <c r="G31" s="8"/>
    </row>
    <row r="32" spans="1:7" ht="18" customHeight="1" x14ac:dyDescent="0.35">
      <c r="A32" s="7" t="s">
        <v>30</v>
      </c>
      <c r="B32" s="7">
        <v>19555</v>
      </c>
      <c r="C32" s="48" t="s">
        <v>1060</v>
      </c>
      <c r="D32" s="14"/>
      <c r="E32" s="8"/>
      <c r="F32" s="8"/>
      <c r="G32" s="8"/>
    </row>
    <row r="33" spans="1:7" ht="18" customHeight="1" x14ac:dyDescent="0.35">
      <c r="A33" s="7" t="s">
        <v>31</v>
      </c>
      <c r="B33" s="7">
        <v>19557</v>
      </c>
      <c r="C33" s="48" t="s">
        <v>1061</v>
      </c>
      <c r="D33" s="14"/>
      <c r="E33" s="8"/>
      <c r="F33" s="8"/>
      <c r="G33" s="8"/>
    </row>
    <row r="34" spans="1:7" ht="18" customHeight="1" x14ac:dyDescent="0.35">
      <c r="A34" s="7" t="s">
        <v>32</v>
      </c>
      <c r="B34" s="7">
        <v>19558</v>
      </c>
      <c r="C34" s="48" t="s">
        <v>1062</v>
      </c>
      <c r="D34" s="14"/>
      <c r="E34" s="8"/>
      <c r="F34" s="8"/>
      <c r="G34" s="8"/>
    </row>
    <row r="35" spans="1:7" ht="18" customHeight="1" x14ac:dyDescent="0.35">
      <c r="A35" s="193"/>
      <c r="B35" s="194"/>
      <c r="C35" s="194"/>
      <c r="D35" s="195"/>
      <c r="E35" s="194"/>
      <c r="F35" s="194"/>
      <c r="G35" s="194"/>
    </row>
    <row r="36" spans="1:7" ht="18" customHeight="1" x14ac:dyDescent="0.35">
      <c r="A36" s="10"/>
    </row>
    <row r="37" spans="1:7" ht="18" customHeight="1" x14ac:dyDescent="0.35">
      <c r="A37" s="10"/>
    </row>
    <row r="38" spans="1:7" ht="18" customHeight="1" x14ac:dyDescent="0.35">
      <c r="A38" s="10"/>
    </row>
    <row r="39" spans="1:7" ht="18" customHeight="1" x14ac:dyDescent="0.35">
      <c r="A39" s="10"/>
    </row>
    <row r="40" spans="1:7" ht="18" customHeight="1" x14ac:dyDescent="0.35">
      <c r="A40" s="10"/>
      <c r="B40" s="10"/>
      <c r="C40" s="33"/>
    </row>
    <row r="41" spans="1:7" ht="18" customHeight="1" x14ac:dyDescent="0.35">
      <c r="A41" s="10"/>
    </row>
    <row r="42" spans="1:7" ht="18" customHeight="1" x14ac:dyDescent="0.35">
      <c r="A42" s="10"/>
      <c r="B42" s="10"/>
      <c r="C42" s="33"/>
    </row>
    <row r="43" spans="1:7" ht="18" customHeight="1" x14ac:dyDescent="0.35">
      <c r="A43" s="10"/>
    </row>
    <row r="44" spans="1:7" ht="18" customHeight="1" x14ac:dyDescent="0.35">
      <c r="A44" s="10"/>
    </row>
    <row r="45" spans="1:7" ht="18" customHeight="1" x14ac:dyDescent="0.35">
      <c r="A45" s="10"/>
      <c r="B45" s="10"/>
      <c r="C45" s="33"/>
    </row>
    <row r="46" spans="1:7" ht="18" customHeight="1" x14ac:dyDescent="0.35">
      <c r="B46" s="221" t="s">
        <v>0</v>
      </c>
      <c r="C46" s="221"/>
      <c r="D46" s="221"/>
      <c r="E46" s="221"/>
      <c r="F46" s="221"/>
      <c r="G46" s="221"/>
    </row>
    <row r="47" spans="1:7" ht="18" customHeight="1" x14ac:dyDescent="0.35">
      <c r="B47" s="221" t="str">
        <f>CONCATENATE("รายชื่อนักเรียน  ",'สรุปจำนวน-นร.'!$B$2," ชั้นมัธยมศึกษาปีที่ 3/2")</f>
        <v>รายชื่อนักเรียน  ภาคเรียนที่ 2 ปีการศึกษา 2568 ชั้นมัธยมศึกษาปีที่ 3/2</v>
      </c>
      <c r="C47" s="221"/>
      <c r="D47" s="221"/>
      <c r="E47" s="221"/>
      <c r="F47" s="221"/>
      <c r="G47" s="221"/>
    </row>
    <row r="48" spans="1:7" ht="18" customHeight="1" x14ac:dyDescent="0.35">
      <c r="B48" s="221" t="str">
        <f>"ครูที่ปรึกษา : "&amp;ครูที่ปรึกษา!$D$28</f>
        <v>ครูที่ปรึกษา : 1. นางนพวรรณ  แสนมาโนช  2. นางสาวอภิญญา  ภูปัง</v>
      </c>
      <c r="C48" s="221"/>
      <c r="D48" s="221"/>
      <c r="E48" s="221"/>
      <c r="F48" s="221"/>
      <c r="G48" s="221"/>
    </row>
    <row r="49" spans="1:17" ht="18" customHeight="1" x14ac:dyDescent="0.35">
      <c r="B49" s="219" t="str" cm="1">
        <f t="array" ref="B49">"ชาย  " &amp; SUM(COUNTIF(C51:C90,{"นาย","เด็กชาย"}&amp;"*")) &amp; "  คน     หญิง  " &amp; SUM(COUNTIF(C51:C90,{"นางสาว","เด็กหญิง"}&amp;"*")) &amp; "  คน     รวม  " &amp; COUNTA(C51:C90) &amp; "  คน"</f>
        <v>ชาย  6  คน     หญิง  18  คน     รวม  24  คน</v>
      </c>
      <c r="C49" s="219"/>
      <c r="D49" s="219"/>
      <c r="E49" s="219"/>
      <c r="F49" s="219"/>
      <c r="G49" s="219"/>
    </row>
    <row r="50" spans="1:17" s="11" customFormat="1" ht="18" customHeight="1" x14ac:dyDescent="0.35">
      <c r="A50" s="7" t="s">
        <v>1</v>
      </c>
      <c r="B50" s="7" t="s">
        <v>2</v>
      </c>
      <c r="C50" s="14" t="s">
        <v>34</v>
      </c>
      <c r="D50" s="14"/>
      <c r="E50" s="8"/>
      <c r="F50" s="8"/>
      <c r="G50" s="8"/>
      <c r="I50" s="2"/>
      <c r="J50"/>
      <c r="K50"/>
      <c r="L50"/>
      <c r="M50"/>
      <c r="N50"/>
      <c r="O50"/>
      <c r="P50"/>
      <c r="Q50"/>
    </row>
    <row r="51" spans="1:17" s="11" customFormat="1" ht="18" customHeight="1" x14ac:dyDescent="0.35">
      <c r="A51" s="13" t="s">
        <v>4</v>
      </c>
      <c r="B51" s="7">
        <v>19560</v>
      </c>
      <c r="C51" s="21" t="s">
        <v>1063</v>
      </c>
      <c r="D51" s="42"/>
      <c r="E51" s="31"/>
      <c r="F51" s="31"/>
      <c r="G51" s="31"/>
      <c r="I51" s="2"/>
      <c r="J51"/>
      <c r="K51"/>
      <c r="L51"/>
      <c r="M51"/>
      <c r="N51"/>
      <c r="O51"/>
      <c r="P51"/>
      <c r="Q51"/>
    </row>
    <row r="52" spans="1:17" s="11" customFormat="1" ht="18" customHeight="1" x14ac:dyDescent="0.35">
      <c r="A52" s="13" t="s">
        <v>5</v>
      </c>
      <c r="B52" s="7">
        <v>19561</v>
      </c>
      <c r="C52" s="21" t="s">
        <v>1064</v>
      </c>
      <c r="D52" s="42"/>
      <c r="E52" s="31"/>
      <c r="F52" s="31"/>
      <c r="G52" s="31"/>
      <c r="I52" s="2"/>
      <c r="J52"/>
      <c r="K52"/>
      <c r="L52"/>
      <c r="M52"/>
      <c r="N52"/>
      <c r="O52"/>
      <c r="P52"/>
      <c r="Q52"/>
    </row>
    <row r="53" spans="1:17" s="11" customFormat="1" ht="18" customHeight="1" x14ac:dyDescent="0.35">
      <c r="A53" s="13" t="s">
        <v>6</v>
      </c>
      <c r="B53" s="7">
        <v>19563</v>
      </c>
      <c r="C53" s="21" t="s">
        <v>1065</v>
      </c>
      <c r="D53" s="42"/>
      <c r="E53" s="31"/>
      <c r="F53" s="31"/>
      <c r="G53" s="31"/>
      <c r="I53" s="2"/>
      <c r="J53"/>
      <c r="K53"/>
      <c r="L53"/>
      <c r="M53"/>
      <c r="N53"/>
      <c r="O53"/>
      <c r="P53"/>
      <c r="Q53"/>
    </row>
    <row r="54" spans="1:17" ht="18" customHeight="1" x14ac:dyDescent="0.35">
      <c r="A54" s="7" t="s">
        <v>7</v>
      </c>
      <c r="B54" s="14">
        <v>19564</v>
      </c>
      <c r="C54" s="8" t="s">
        <v>642</v>
      </c>
      <c r="D54" s="42"/>
      <c r="E54" s="31"/>
      <c r="F54" s="31"/>
      <c r="G54" s="31"/>
    </row>
    <row r="55" spans="1:17" ht="18" customHeight="1" x14ac:dyDescent="0.35">
      <c r="A55" s="7" t="s">
        <v>8</v>
      </c>
      <c r="B55" s="7">
        <v>19565</v>
      </c>
      <c r="C55" s="21" t="s">
        <v>1066</v>
      </c>
      <c r="D55" s="14"/>
      <c r="E55" s="8"/>
      <c r="F55" s="8"/>
      <c r="G55" s="8"/>
    </row>
    <row r="56" spans="1:17" ht="18" customHeight="1" x14ac:dyDescent="0.35">
      <c r="A56" s="7" t="s">
        <v>9</v>
      </c>
      <c r="B56" s="7">
        <v>19566</v>
      </c>
      <c r="C56" s="21" t="s">
        <v>1067</v>
      </c>
      <c r="D56" s="14"/>
      <c r="E56" s="8"/>
      <c r="F56" s="8"/>
      <c r="G56" s="8"/>
    </row>
    <row r="57" spans="1:17" ht="18" customHeight="1" x14ac:dyDescent="0.35">
      <c r="A57" s="7" t="s">
        <v>10</v>
      </c>
      <c r="B57" s="7">
        <v>19568</v>
      </c>
      <c r="C57" s="21" t="s">
        <v>1068</v>
      </c>
      <c r="D57" s="14"/>
      <c r="E57" s="8"/>
      <c r="F57" s="8"/>
      <c r="G57" s="8"/>
    </row>
    <row r="58" spans="1:17" ht="18" customHeight="1" x14ac:dyDescent="0.35">
      <c r="A58" s="7" t="s">
        <v>11</v>
      </c>
      <c r="B58" s="7">
        <v>19569</v>
      </c>
      <c r="C58" s="21" t="s">
        <v>1069</v>
      </c>
      <c r="D58" s="14"/>
      <c r="E58" s="8"/>
      <c r="F58" s="8"/>
      <c r="G58" s="8"/>
    </row>
    <row r="59" spans="1:17" ht="18" customHeight="1" x14ac:dyDescent="0.35">
      <c r="A59" s="7" t="s">
        <v>12</v>
      </c>
      <c r="B59" s="7">
        <v>19571</v>
      </c>
      <c r="C59" s="21" t="s">
        <v>1070</v>
      </c>
      <c r="D59" s="14"/>
      <c r="E59" s="8"/>
      <c r="F59" s="8"/>
      <c r="G59" s="8"/>
    </row>
    <row r="60" spans="1:17" ht="18" customHeight="1" x14ac:dyDescent="0.35">
      <c r="A60" s="7" t="s">
        <v>13</v>
      </c>
      <c r="B60" s="7">
        <v>19572</v>
      </c>
      <c r="C60" s="21" t="s">
        <v>1071</v>
      </c>
      <c r="D60" s="14"/>
      <c r="E60" s="8"/>
      <c r="F60" s="8"/>
      <c r="G60" s="8"/>
    </row>
    <row r="61" spans="1:17" ht="18" customHeight="1" x14ac:dyDescent="0.35">
      <c r="A61" s="7" t="s">
        <v>14</v>
      </c>
      <c r="B61" s="7">
        <v>19573</v>
      </c>
      <c r="C61" s="21" t="s">
        <v>1072</v>
      </c>
      <c r="D61" s="14"/>
      <c r="E61" s="8"/>
      <c r="F61" s="8"/>
      <c r="G61" s="8"/>
    </row>
    <row r="62" spans="1:17" ht="18" customHeight="1" x14ac:dyDescent="0.35">
      <c r="A62" s="7" t="s">
        <v>15</v>
      </c>
      <c r="B62" s="7">
        <v>19574</v>
      </c>
      <c r="C62" s="21" t="s">
        <v>1073</v>
      </c>
      <c r="D62" s="14"/>
      <c r="E62" s="8"/>
      <c r="F62" s="8"/>
      <c r="G62" s="8"/>
    </row>
    <row r="63" spans="1:17" ht="18" customHeight="1" x14ac:dyDescent="0.35">
      <c r="A63" s="7" t="s">
        <v>16</v>
      </c>
      <c r="B63" s="7">
        <v>19575</v>
      </c>
      <c r="C63" s="21" t="s">
        <v>1074</v>
      </c>
      <c r="D63" s="14"/>
      <c r="E63" s="8"/>
      <c r="F63" s="8"/>
      <c r="G63" s="8"/>
    </row>
    <row r="64" spans="1:17" ht="18" customHeight="1" x14ac:dyDescent="0.35">
      <c r="A64" s="7" t="s">
        <v>17</v>
      </c>
      <c r="B64" s="7">
        <v>19577</v>
      </c>
      <c r="C64" s="21" t="s">
        <v>1075</v>
      </c>
      <c r="D64" s="14"/>
      <c r="E64" s="8"/>
      <c r="F64" s="8"/>
      <c r="G64" s="8"/>
    </row>
    <row r="65" spans="1:7" ht="18" customHeight="1" x14ac:dyDescent="0.35">
      <c r="A65" s="123" t="s">
        <v>18</v>
      </c>
      <c r="B65" s="123">
        <v>19578</v>
      </c>
      <c r="C65" s="124" t="s">
        <v>1076</v>
      </c>
      <c r="D65" s="125"/>
      <c r="E65" s="126"/>
      <c r="F65" s="126"/>
      <c r="G65" s="126"/>
    </row>
    <row r="66" spans="1:7" ht="18" customHeight="1" x14ac:dyDescent="0.35">
      <c r="A66" s="7" t="s">
        <v>19</v>
      </c>
      <c r="B66" s="7">
        <v>19579</v>
      </c>
      <c r="C66" s="21" t="s">
        <v>1077</v>
      </c>
      <c r="D66" s="14"/>
      <c r="E66" s="8"/>
      <c r="F66" s="8"/>
      <c r="G66" s="8"/>
    </row>
    <row r="67" spans="1:7" ht="18" customHeight="1" x14ac:dyDescent="0.35">
      <c r="A67" s="7" t="s">
        <v>20</v>
      </c>
      <c r="B67" s="7">
        <v>19581</v>
      </c>
      <c r="C67" s="21" t="s">
        <v>1078</v>
      </c>
      <c r="D67" s="14"/>
      <c r="E67" s="8"/>
      <c r="F67" s="8"/>
      <c r="G67" s="8"/>
    </row>
    <row r="68" spans="1:7" ht="18" customHeight="1" x14ac:dyDescent="0.35">
      <c r="A68" s="7" t="s">
        <v>21</v>
      </c>
      <c r="B68" s="7">
        <v>19582</v>
      </c>
      <c r="C68" s="21" t="s">
        <v>1079</v>
      </c>
      <c r="D68" s="14"/>
      <c r="E68" s="8"/>
      <c r="F68" s="8"/>
      <c r="G68" s="8"/>
    </row>
    <row r="69" spans="1:7" ht="18" customHeight="1" x14ac:dyDescent="0.35">
      <c r="A69" s="7" t="s">
        <v>22</v>
      </c>
      <c r="B69" s="7">
        <v>19583</v>
      </c>
      <c r="C69" s="21" t="s">
        <v>1080</v>
      </c>
      <c r="D69" s="14"/>
      <c r="E69" s="8"/>
      <c r="F69" s="8"/>
      <c r="G69" s="8"/>
    </row>
    <row r="70" spans="1:7" ht="18" customHeight="1" x14ac:dyDescent="0.35">
      <c r="A70" s="7" t="s">
        <v>23</v>
      </c>
      <c r="B70" s="7">
        <v>19584</v>
      </c>
      <c r="C70" s="21" t="s">
        <v>42</v>
      </c>
      <c r="D70" s="14"/>
      <c r="E70" s="8"/>
      <c r="F70" s="8"/>
      <c r="G70" s="8"/>
    </row>
    <row r="71" spans="1:7" ht="18" customHeight="1" x14ac:dyDescent="0.35">
      <c r="A71" s="7" t="s">
        <v>24</v>
      </c>
      <c r="B71" s="7">
        <v>19586</v>
      </c>
      <c r="C71" s="21" t="s">
        <v>1081</v>
      </c>
      <c r="D71" s="14"/>
      <c r="E71" s="8"/>
      <c r="F71" s="8"/>
      <c r="G71" s="8"/>
    </row>
    <row r="72" spans="1:7" ht="18" customHeight="1" x14ac:dyDescent="0.35">
      <c r="A72" s="7" t="s">
        <v>25</v>
      </c>
      <c r="B72" s="7">
        <v>19587</v>
      </c>
      <c r="C72" s="21" t="s">
        <v>1082</v>
      </c>
      <c r="D72" s="14"/>
      <c r="E72" s="8"/>
      <c r="F72" s="8"/>
      <c r="G72" s="8"/>
    </row>
    <row r="73" spans="1:7" ht="18" customHeight="1" x14ac:dyDescent="0.35">
      <c r="A73" s="7" t="s">
        <v>26</v>
      </c>
      <c r="B73" s="7">
        <v>19589</v>
      </c>
      <c r="C73" s="21" t="s">
        <v>1083</v>
      </c>
      <c r="D73" s="14"/>
      <c r="E73" s="8"/>
      <c r="F73" s="8"/>
      <c r="G73" s="8"/>
    </row>
    <row r="74" spans="1:7" ht="18" customHeight="1" x14ac:dyDescent="0.35">
      <c r="A74" s="7" t="s">
        <v>27</v>
      </c>
      <c r="B74" s="7">
        <v>19590</v>
      </c>
      <c r="C74" s="21" t="s">
        <v>1084</v>
      </c>
      <c r="D74" s="14"/>
      <c r="E74" s="8"/>
      <c r="F74" s="8"/>
      <c r="G74" s="8"/>
    </row>
    <row r="75" spans="1:7" ht="18" customHeight="1" x14ac:dyDescent="0.35">
      <c r="A75" s="10"/>
    </row>
    <row r="76" spans="1:7" ht="18" customHeight="1" x14ac:dyDescent="0.35">
      <c r="A76" s="10"/>
    </row>
    <row r="77" spans="1:7" ht="18" customHeight="1" x14ac:dyDescent="0.35">
      <c r="A77" s="10"/>
    </row>
    <row r="78" spans="1:7" ht="18" customHeight="1" x14ac:dyDescent="0.35">
      <c r="A78" s="10"/>
    </row>
    <row r="79" spans="1:7" ht="18" customHeight="1" x14ac:dyDescent="0.35">
      <c r="A79" s="10"/>
    </row>
    <row r="80" spans="1:7" ht="18" customHeight="1" x14ac:dyDescent="0.35">
      <c r="A80" s="10"/>
      <c r="B80" s="10"/>
      <c r="C80" s="33"/>
    </row>
    <row r="81" spans="1:17" ht="18" customHeight="1" x14ac:dyDescent="0.35">
      <c r="A81" s="10"/>
    </row>
    <row r="82" spans="1:17" ht="18" customHeight="1" x14ac:dyDescent="0.35">
      <c r="A82" s="10"/>
      <c r="G82" s="83"/>
    </row>
    <row r="83" spans="1:17" ht="18" customHeight="1" x14ac:dyDescent="0.35">
      <c r="A83" s="10"/>
    </row>
    <row r="84" spans="1:17" ht="18" customHeight="1" x14ac:dyDescent="0.35">
      <c r="A84" s="10"/>
      <c r="B84" s="35"/>
    </row>
    <row r="85" spans="1:17" ht="18" customHeight="1" x14ac:dyDescent="0.35">
      <c r="A85" s="10"/>
    </row>
    <row r="86" spans="1:17" ht="18" customHeight="1" x14ac:dyDescent="0.35">
      <c r="A86" s="10"/>
      <c r="B86" s="10"/>
      <c r="C86" s="33"/>
    </row>
    <row r="87" spans="1:17" ht="18" customHeight="1" x14ac:dyDescent="0.35">
      <c r="A87" s="10"/>
      <c r="G87" s="30"/>
    </row>
    <row r="88" spans="1:17" ht="18" customHeight="1" x14ac:dyDescent="0.35">
      <c r="A88" s="10"/>
      <c r="G88" s="30"/>
    </row>
    <row r="89" spans="1:17" ht="18" customHeight="1" x14ac:dyDescent="0.35">
      <c r="A89" s="10"/>
      <c r="B89" s="10"/>
      <c r="C89" s="33"/>
      <c r="G89" s="30"/>
    </row>
    <row r="90" spans="1:17" ht="18" customHeight="1" x14ac:dyDescent="0.35">
      <c r="A90" s="10"/>
      <c r="B90" s="10"/>
      <c r="C90" s="33"/>
      <c r="G90" s="30"/>
    </row>
    <row r="91" spans="1:17" ht="18" customHeight="1" x14ac:dyDescent="0.35">
      <c r="B91" s="221" t="s">
        <v>0</v>
      </c>
      <c r="C91" s="221"/>
      <c r="D91" s="221"/>
      <c r="E91" s="221"/>
      <c r="F91" s="221"/>
      <c r="G91" s="221"/>
    </row>
    <row r="92" spans="1:17" ht="18" customHeight="1" x14ac:dyDescent="0.35">
      <c r="B92" s="221" t="str">
        <f>CONCATENATE("รายชื่อนักเรียน  ",'สรุปจำนวน-นร.'!$B$2," ชั้นมัธยมศึกษาปีที่ 3/3")</f>
        <v>รายชื่อนักเรียน  ภาคเรียนที่ 2 ปีการศึกษา 2568 ชั้นมัธยมศึกษาปีที่ 3/3</v>
      </c>
      <c r="C92" s="221"/>
      <c r="D92" s="221"/>
      <c r="E92" s="221"/>
      <c r="F92" s="221"/>
      <c r="G92" s="221"/>
    </row>
    <row r="93" spans="1:17" ht="18" customHeight="1" x14ac:dyDescent="0.35">
      <c r="B93" s="221" t="str">
        <f>"ครูที่ปรึกษา : "&amp;ครูที่ปรึกษา!$D$29</f>
        <v>ครูที่ปรึกษา : 1.  นางสาวสุชาดา  อุทัยบุรมย์ 2. นายเกียรติภูมิ พรมสุข</v>
      </c>
      <c r="C93" s="221"/>
      <c r="D93" s="221"/>
      <c r="E93" s="221"/>
      <c r="F93" s="221"/>
      <c r="G93" s="221"/>
    </row>
    <row r="94" spans="1:17" s="11" customFormat="1" ht="18" customHeight="1" x14ac:dyDescent="0.35">
      <c r="A94" s="35"/>
      <c r="B94" s="219" t="str" cm="1">
        <f t="array" ref="B94">"ชาย  " &amp; SUM(COUNTIF(C96:C135,{"นาย","เด็กชาย"}&amp;"*")) &amp; "  คน     หญิง  " &amp; SUM(COUNTIF(C96:C135,{"นางสาว","เด็กหญิง"}&amp;"*")) &amp; "  คน     รวม  " &amp; COUNTA(C96:C135) &amp; "  คน"</f>
        <v>ชาย  15  คน     หญิง  13  คน     รวม  28  คน</v>
      </c>
      <c r="C94" s="219"/>
      <c r="D94" s="219"/>
      <c r="E94" s="219"/>
      <c r="F94" s="219"/>
      <c r="G94" s="219"/>
      <c r="I94" s="2"/>
      <c r="J94"/>
      <c r="K94"/>
      <c r="L94"/>
      <c r="M94"/>
      <c r="N94"/>
      <c r="O94"/>
      <c r="P94"/>
      <c r="Q94"/>
    </row>
    <row r="95" spans="1:17" s="11" customFormat="1" ht="18" customHeight="1" x14ac:dyDescent="0.35">
      <c r="A95" s="7" t="s">
        <v>1</v>
      </c>
      <c r="B95" s="7" t="s">
        <v>2</v>
      </c>
      <c r="C95" s="14" t="s">
        <v>34</v>
      </c>
      <c r="D95" s="14"/>
      <c r="E95" s="8"/>
      <c r="F95" s="8"/>
      <c r="G95" s="8"/>
      <c r="I95" s="2"/>
      <c r="J95"/>
      <c r="K95"/>
      <c r="L95"/>
      <c r="M95"/>
      <c r="N95"/>
      <c r="O95"/>
      <c r="P95"/>
      <c r="Q95"/>
    </row>
    <row r="96" spans="1:17" ht="18" customHeight="1" x14ac:dyDescent="0.35">
      <c r="A96" s="13" t="s">
        <v>4</v>
      </c>
      <c r="B96" s="7">
        <v>19596</v>
      </c>
      <c r="C96" s="48" t="s">
        <v>1085</v>
      </c>
      <c r="D96" s="42"/>
      <c r="E96" s="31"/>
      <c r="F96" s="31"/>
      <c r="G96" s="31"/>
    </row>
    <row r="97" spans="1:7" ht="18" customHeight="1" x14ac:dyDescent="0.35">
      <c r="A97" s="13" t="s">
        <v>5</v>
      </c>
      <c r="B97" s="7">
        <v>19597</v>
      </c>
      <c r="C97" s="48" t="s">
        <v>1086</v>
      </c>
      <c r="D97" s="42"/>
      <c r="E97" s="31"/>
      <c r="F97" s="31"/>
      <c r="G97" s="31"/>
    </row>
    <row r="98" spans="1:7" ht="18" customHeight="1" x14ac:dyDescent="0.35">
      <c r="A98" s="24">
        <v>3</v>
      </c>
      <c r="B98" s="7">
        <v>19598</v>
      </c>
      <c r="C98" s="48" t="s">
        <v>1087</v>
      </c>
      <c r="D98" s="42"/>
      <c r="E98" s="31"/>
      <c r="F98" s="31"/>
      <c r="G98" s="31"/>
    </row>
    <row r="99" spans="1:7" ht="18" customHeight="1" x14ac:dyDescent="0.35">
      <c r="A99" s="39">
        <v>4</v>
      </c>
      <c r="B99" s="7">
        <v>19599</v>
      </c>
      <c r="C99" s="48" t="s">
        <v>1088</v>
      </c>
      <c r="D99" s="14"/>
      <c r="E99" s="8"/>
      <c r="F99" s="8"/>
      <c r="G99" s="8"/>
    </row>
    <row r="100" spans="1:7" ht="18" customHeight="1" x14ac:dyDescent="0.35">
      <c r="A100" s="39">
        <v>5</v>
      </c>
      <c r="B100" s="7">
        <v>19600</v>
      </c>
      <c r="C100" s="48" t="s">
        <v>1089</v>
      </c>
      <c r="D100" s="14"/>
      <c r="E100" s="8"/>
      <c r="F100" s="8"/>
      <c r="G100" s="8"/>
    </row>
    <row r="101" spans="1:7" ht="18" customHeight="1" x14ac:dyDescent="0.35">
      <c r="A101" s="39">
        <v>6</v>
      </c>
      <c r="B101" s="7">
        <v>19601</v>
      </c>
      <c r="C101" s="48" t="s">
        <v>1090</v>
      </c>
      <c r="D101" s="14"/>
      <c r="E101" s="8"/>
      <c r="F101" s="8"/>
      <c r="G101" s="8"/>
    </row>
    <row r="102" spans="1:7" ht="18" customHeight="1" x14ac:dyDescent="0.35">
      <c r="A102" s="39">
        <v>7</v>
      </c>
      <c r="B102" s="7">
        <v>19603</v>
      </c>
      <c r="C102" s="48" t="s">
        <v>1091</v>
      </c>
      <c r="D102" s="14"/>
      <c r="E102" s="8"/>
      <c r="F102" s="8"/>
      <c r="G102" s="8"/>
    </row>
    <row r="103" spans="1:7" ht="18" customHeight="1" x14ac:dyDescent="0.35">
      <c r="A103" s="39">
        <v>8</v>
      </c>
      <c r="B103" s="7">
        <v>19604</v>
      </c>
      <c r="C103" s="48" t="s">
        <v>1092</v>
      </c>
      <c r="D103" s="14"/>
      <c r="E103" s="8"/>
      <c r="F103" s="8"/>
      <c r="G103" s="8"/>
    </row>
    <row r="104" spans="1:7" ht="18" customHeight="1" x14ac:dyDescent="0.35">
      <c r="A104" s="39">
        <v>9</v>
      </c>
      <c r="B104" s="7">
        <v>19606</v>
      </c>
      <c r="C104" s="48" t="s">
        <v>1093</v>
      </c>
      <c r="D104" s="14"/>
      <c r="E104" s="8"/>
      <c r="F104" s="8"/>
      <c r="G104" s="8"/>
    </row>
    <row r="105" spans="1:7" ht="18" customHeight="1" x14ac:dyDescent="0.35">
      <c r="A105" s="39">
        <v>10</v>
      </c>
      <c r="B105" s="7">
        <v>19607</v>
      </c>
      <c r="C105" s="48" t="s">
        <v>1094</v>
      </c>
      <c r="D105" s="14"/>
      <c r="E105" s="8"/>
      <c r="F105" s="8"/>
      <c r="G105" s="8"/>
    </row>
    <row r="106" spans="1:7" ht="18" customHeight="1" x14ac:dyDescent="0.35">
      <c r="A106" s="39">
        <v>11</v>
      </c>
      <c r="B106" s="7">
        <v>19608</v>
      </c>
      <c r="C106" s="48" t="s">
        <v>1095</v>
      </c>
      <c r="D106" s="14"/>
      <c r="E106" s="8"/>
      <c r="F106" s="8"/>
      <c r="G106" s="8"/>
    </row>
    <row r="107" spans="1:7" ht="18" customHeight="1" x14ac:dyDescent="0.35">
      <c r="A107" s="39">
        <v>12</v>
      </c>
      <c r="B107" s="7">
        <v>19610</v>
      </c>
      <c r="C107" s="48" t="s">
        <v>1096</v>
      </c>
      <c r="D107" s="14"/>
      <c r="E107" s="8"/>
      <c r="F107" s="8"/>
      <c r="G107" s="8"/>
    </row>
    <row r="108" spans="1:7" ht="18" customHeight="1" x14ac:dyDescent="0.35">
      <c r="A108" s="39">
        <v>13</v>
      </c>
      <c r="B108" s="7">
        <v>19611</v>
      </c>
      <c r="C108" s="48" t="s">
        <v>1097</v>
      </c>
      <c r="D108" s="14"/>
      <c r="E108" s="8"/>
      <c r="F108" s="8"/>
      <c r="G108" s="8"/>
    </row>
    <row r="109" spans="1:7" ht="18" customHeight="1" x14ac:dyDescent="0.35">
      <c r="A109" s="39">
        <v>14</v>
      </c>
      <c r="B109" s="7">
        <v>19612</v>
      </c>
      <c r="C109" s="48" t="s">
        <v>1098</v>
      </c>
      <c r="D109" s="14"/>
      <c r="E109" s="8"/>
      <c r="F109" s="8"/>
      <c r="G109" s="8"/>
    </row>
    <row r="110" spans="1:7" ht="18" customHeight="1" x14ac:dyDescent="0.35">
      <c r="A110" s="39">
        <v>15</v>
      </c>
      <c r="B110" s="7">
        <v>19613</v>
      </c>
      <c r="C110" s="48" t="s">
        <v>43</v>
      </c>
      <c r="D110" s="14"/>
      <c r="E110" s="8"/>
      <c r="F110" s="8"/>
      <c r="G110" s="8"/>
    </row>
    <row r="111" spans="1:7" ht="18" customHeight="1" x14ac:dyDescent="0.35">
      <c r="A111" s="39">
        <v>16</v>
      </c>
      <c r="B111" s="7">
        <v>19614</v>
      </c>
      <c r="C111" s="48" t="s">
        <v>1099</v>
      </c>
      <c r="D111" s="14"/>
      <c r="E111" s="8"/>
      <c r="F111" s="8"/>
      <c r="G111" s="8"/>
    </row>
    <row r="112" spans="1:7" ht="18" customHeight="1" x14ac:dyDescent="0.35">
      <c r="A112" s="39">
        <v>17</v>
      </c>
      <c r="B112" s="7">
        <v>19616</v>
      </c>
      <c r="C112" s="48" t="s">
        <v>1100</v>
      </c>
      <c r="D112" s="14"/>
      <c r="E112" s="8"/>
      <c r="F112" s="8"/>
      <c r="G112" s="8"/>
    </row>
    <row r="113" spans="1:7" ht="18" customHeight="1" x14ac:dyDescent="0.35">
      <c r="A113" s="39">
        <v>18</v>
      </c>
      <c r="B113" s="7">
        <v>19617</v>
      </c>
      <c r="C113" s="48" t="s">
        <v>1101</v>
      </c>
      <c r="D113" s="14"/>
      <c r="E113" s="8"/>
      <c r="F113" s="8"/>
      <c r="G113" s="8"/>
    </row>
    <row r="114" spans="1:7" ht="18" customHeight="1" x14ac:dyDescent="0.35">
      <c r="A114" s="39">
        <v>19</v>
      </c>
      <c r="B114" s="7">
        <v>19618</v>
      </c>
      <c r="C114" s="48" t="s">
        <v>1102</v>
      </c>
      <c r="D114" s="14"/>
      <c r="E114" s="8"/>
      <c r="F114" s="8"/>
      <c r="G114" s="8"/>
    </row>
    <row r="115" spans="1:7" ht="18" customHeight="1" x14ac:dyDescent="0.35">
      <c r="A115" s="39">
        <v>20</v>
      </c>
      <c r="B115" s="7">
        <v>19619</v>
      </c>
      <c r="C115" s="48" t="s">
        <v>1103</v>
      </c>
      <c r="D115" s="14"/>
      <c r="E115" s="8"/>
      <c r="F115" s="8"/>
      <c r="G115" s="8"/>
    </row>
    <row r="116" spans="1:7" ht="18" customHeight="1" x14ac:dyDescent="0.35">
      <c r="A116" s="39">
        <v>21</v>
      </c>
      <c r="B116" s="7">
        <v>19620</v>
      </c>
      <c r="C116" s="48" t="s">
        <v>1104</v>
      </c>
      <c r="D116" s="14"/>
      <c r="E116" s="8"/>
      <c r="F116" s="8"/>
      <c r="G116" s="8"/>
    </row>
    <row r="117" spans="1:7" ht="18" customHeight="1" x14ac:dyDescent="0.35">
      <c r="A117" s="39">
        <v>22</v>
      </c>
      <c r="B117" s="7">
        <v>19622</v>
      </c>
      <c r="C117" s="48" t="s">
        <v>1105</v>
      </c>
      <c r="D117" s="14"/>
      <c r="E117" s="8"/>
      <c r="F117" s="8"/>
      <c r="G117" s="8"/>
    </row>
    <row r="118" spans="1:7" ht="18" customHeight="1" x14ac:dyDescent="0.35">
      <c r="A118" s="39">
        <v>23</v>
      </c>
      <c r="B118" s="7">
        <v>19623</v>
      </c>
      <c r="C118" s="48" t="s">
        <v>1106</v>
      </c>
      <c r="D118" s="14"/>
      <c r="E118" s="8"/>
      <c r="F118" s="8"/>
      <c r="G118" s="8"/>
    </row>
    <row r="119" spans="1:7" ht="18" customHeight="1" x14ac:dyDescent="0.35">
      <c r="A119" s="39">
        <v>24</v>
      </c>
      <c r="B119" s="7">
        <v>19626</v>
      </c>
      <c r="C119" s="48" t="s">
        <v>1107</v>
      </c>
      <c r="D119" s="14"/>
      <c r="E119" s="8"/>
      <c r="F119" s="8"/>
      <c r="G119" s="8"/>
    </row>
    <row r="120" spans="1:7" ht="18" customHeight="1" x14ac:dyDescent="0.35">
      <c r="A120" s="39">
        <v>25</v>
      </c>
      <c r="B120" s="7">
        <v>19627</v>
      </c>
      <c r="C120" s="48" t="s">
        <v>1108</v>
      </c>
      <c r="D120" s="14"/>
      <c r="E120" s="8"/>
      <c r="F120" s="8"/>
      <c r="G120" s="8"/>
    </row>
    <row r="121" spans="1:7" ht="18" customHeight="1" x14ac:dyDescent="0.35">
      <c r="A121" s="39">
        <v>26</v>
      </c>
      <c r="B121" s="7">
        <v>19944</v>
      </c>
      <c r="C121" s="21" t="s">
        <v>196</v>
      </c>
      <c r="D121" s="14"/>
      <c r="E121" s="8"/>
      <c r="F121" s="8"/>
      <c r="G121" s="8"/>
    </row>
    <row r="122" spans="1:7" ht="18" customHeight="1" x14ac:dyDescent="0.35">
      <c r="A122" s="39">
        <v>27</v>
      </c>
      <c r="B122" s="14">
        <v>20010</v>
      </c>
      <c r="C122" s="8" t="s">
        <v>211</v>
      </c>
      <c r="D122" s="14"/>
      <c r="E122" s="8"/>
      <c r="F122" s="8"/>
      <c r="G122" s="8"/>
    </row>
    <row r="123" spans="1:7" ht="18" customHeight="1" x14ac:dyDescent="0.35">
      <c r="A123" s="39">
        <v>28</v>
      </c>
      <c r="B123" s="14">
        <v>20473</v>
      </c>
      <c r="C123" s="8" t="s">
        <v>595</v>
      </c>
      <c r="D123" s="14"/>
      <c r="E123" s="8"/>
      <c r="F123" s="8"/>
      <c r="G123" s="8"/>
    </row>
    <row r="124" spans="1:7" ht="18" customHeight="1" x14ac:dyDescent="0.35">
      <c r="A124" s="5"/>
    </row>
    <row r="125" spans="1:7" ht="18" customHeight="1" x14ac:dyDescent="0.35">
      <c r="A125" s="5"/>
    </row>
    <row r="126" spans="1:7" ht="18" customHeight="1" x14ac:dyDescent="0.35">
      <c r="A126" s="5"/>
    </row>
    <row r="127" spans="1:7" ht="18" customHeight="1" x14ac:dyDescent="0.35">
      <c r="A127" s="5"/>
      <c r="B127" s="35"/>
    </row>
    <row r="128" spans="1:7" ht="18" customHeight="1" x14ac:dyDescent="0.35">
      <c r="A128" s="5"/>
    </row>
    <row r="129" spans="1:17" ht="18" customHeight="1" x14ac:dyDescent="0.35">
      <c r="A129" s="5"/>
      <c r="B129" s="10"/>
      <c r="C129" s="33"/>
    </row>
    <row r="130" spans="1:17" ht="18" customHeight="1" x14ac:dyDescent="0.35">
      <c r="A130" s="5"/>
    </row>
    <row r="131" spans="1:17" ht="18" customHeight="1" x14ac:dyDescent="0.35">
      <c r="A131" s="5"/>
    </row>
    <row r="132" spans="1:17" ht="18" customHeight="1" x14ac:dyDescent="0.35">
      <c r="A132" s="10"/>
      <c r="D132" s="96"/>
      <c r="E132" s="11"/>
      <c r="F132" s="11"/>
      <c r="G132" s="11"/>
    </row>
    <row r="133" spans="1:17" ht="18" customHeight="1" x14ac:dyDescent="0.35">
      <c r="A133" s="10"/>
    </row>
    <row r="134" spans="1:17" ht="18" customHeight="1" x14ac:dyDescent="0.35">
      <c r="A134" s="10"/>
    </row>
    <row r="135" spans="1:17" ht="18" customHeight="1" x14ac:dyDescent="0.35">
      <c r="A135" s="10"/>
      <c r="B135" s="10"/>
      <c r="C135" s="33"/>
    </row>
    <row r="136" spans="1:17" ht="18" customHeight="1" x14ac:dyDescent="0.35">
      <c r="B136" s="221" t="s">
        <v>0</v>
      </c>
      <c r="C136" s="221"/>
      <c r="D136" s="221"/>
      <c r="E136" s="221"/>
      <c r="F136" s="221"/>
      <c r="G136" s="221"/>
    </row>
    <row r="137" spans="1:17" ht="18" customHeight="1" x14ac:dyDescent="0.35">
      <c r="B137" s="221" t="str">
        <f>CONCATENATE("รายชื่อนักเรียน  ",'สรุปจำนวน-นร.'!$B$2," ชั้นมัธยมศึกษาปีที่ 3/4")</f>
        <v>รายชื่อนักเรียน  ภาคเรียนที่ 2 ปีการศึกษา 2568 ชั้นมัธยมศึกษาปีที่ 3/4</v>
      </c>
      <c r="C137" s="221"/>
      <c r="D137" s="221"/>
      <c r="E137" s="221"/>
      <c r="F137" s="221"/>
      <c r="G137" s="221"/>
    </row>
    <row r="138" spans="1:17" s="11" customFormat="1" ht="18" customHeight="1" x14ac:dyDescent="0.35">
      <c r="A138" s="35"/>
      <c r="B138" s="221" t="str">
        <f>"ครูที่ปรึกษา : "&amp;ครูที่ปรึกษา!$D$30</f>
        <v>ครูที่ปรึกษา : 1. นางประสพสุข  คำชนะ  2. นางสาววรรณประภา  ธานี</v>
      </c>
      <c r="C138" s="221"/>
      <c r="D138" s="221"/>
      <c r="E138" s="221"/>
      <c r="F138" s="221"/>
      <c r="G138" s="221"/>
      <c r="I138" s="2"/>
      <c r="J138"/>
      <c r="K138"/>
      <c r="L138"/>
      <c r="M138"/>
      <c r="N138"/>
      <c r="O138"/>
      <c r="P138"/>
      <c r="Q138"/>
    </row>
    <row r="139" spans="1:17" s="11" customFormat="1" ht="18" customHeight="1" x14ac:dyDescent="0.35">
      <c r="A139" s="35"/>
      <c r="B139" s="219" t="str">
        <f>"ชาย  " &amp; SUM(COUNTIF(C141:C180,{"นาย","เด็กชาย"}&amp;"*")) &amp; "  คน     หญิง  " &amp; SUM(COUNTIF(C141:C180,{"นางสาว","เด็กหญิง"}&amp;"*")) &amp; "  คน     รวม  " &amp; COUNTA(C141:C180) &amp; "  คน"</f>
        <v>ชาย  11  คน     หญิง  12  คน     รวม  23  คน</v>
      </c>
      <c r="C139" s="219"/>
      <c r="D139" s="219"/>
      <c r="E139" s="219"/>
      <c r="F139" s="219"/>
      <c r="G139" s="219"/>
      <c r="I139" s="2"/>
      <c r="J139"/>
      <c r="K139"/>
      <c r="L139"/>
      <c r="M139"/>
      <c r="N139"/>
      <c r="O139"/>
      <c r="P139"/>
      <c r="Q139"/>
    </row>
    <row r="140" spans="1:17" ht="18" customHeight="1" x14ac:dyDescent="0.35">
      <c r="A140" s="7" t="s">
        <v>1</v>
      </c>
      <c r="B140" s="7" t="s">
        <v>2</v>
      </c>
      <c r="C140" s="14" t="s">
        <v>34</v>
      </c>
      <c r="D140" s="14"/>
      <c r="E140" s="8"/>
      <c r="F140" s="8"/>
      <c r="G140" s="8"/>
    </row>
    <row r="141" spans="1:17" ht="18" customHeight="1" x14ac:dyDescent="0.35">
      <c r="A141" s="7" t="s">
        <v>4</v>
      </c>
      <c r="B141" s="7">
        <v>19629</v>
      </c>
      <c r="C141" s="21" t="s">
        <v>1109</v>
      </c>
      <c r="D141" s="42"/>
      <c r="E141" s="31"/>
      <c r="F141" s="31"/>
      <c r="G141" s="31"/>
    </row>
    <row r="142" spans="1:17" ht="18" customHeight="1" x14ac:dyDescent="0.35">
      <c r="A142" s="7" t="s">
        <v>5</v>
      </c>
      <c r="B142" s="7">
        <v>19630</v>
      </c>
      <c r="C142" s="21" t="s">
        <v>1110</v>
      </c>
      <c r="D142" s="42"/>
      <c r="E142" s="31"/>
      <c r="F142" s="31"/>
      <c r="G142" s="31"/>
    </row>
    <row r="143" spans="1:17" ht="18" customHeight="1" x14ac:dyDescent="0.35">
      <c r="A143" s="13" t="s">
        <v>6</v>
      </c>
      <c r="B143" s="7">
        <v>19634</v>
      </c>
      <c r="C143" s="21" t="s">
        <v>1111</v>
      </c>
      <c r="D143" s="14"/>
      <c r="E143" s="8"/>
      <c r="F143" s="8"/>
      <c r="G143" s="8"/>
    </row>
    <row r="144" spans="1:17" ht="18" customHeight="1" x14ac:dyDescent="0.35">
      <c r="A144" s="7" t="s">
        <v>7</v>
      </c>
      <c r="B144" s="7">
        <v>19636</v>
      </c>
      <c r="C144" s="21" t="s">
        <v>1112</v>
      </c>
      <c r="D144" s="14"/>
      <c r="E144" s="8"/>
      <c r="F144" s="8"/>
      <c r="G144" s="8"/>
    </row>
    <row r="145" spans="1:7" ht="18" customHeight="1" x14ac:dyDescent="0.35">
      <c r="A145" s="7" t="s">
        <v>8</v>
      </c>
      <c r="B145" s="7">
        <v>19639</v>
      </c>
      <c r="C145" s="21" t="s">
        <v>1113</v>
      </c>
      <c r="D145" s="14"/>
      <c r="E145" s="8"/>
      <c r="F145" s="8"/>
      <c r="G145" s="8"/>
    </row>
    <row r="146" spans="1:7" ht="18" customHeight="1" x14ac:dyDescent="0.35">
      <c r="A146" s="7" t="s">
        <v>9</v>
      </c>
      <c r="B146" s="7">
        <v>19641</v>
      </c>
      <c r="C146" s="21" t="s">
        <v>1114</v>
      </c>
      <c r="D146" s="14"/>
      <c r="E146" s="8"/>
      <c r="F146" s="8"/>
      <c r="G146" s="8"/>
    </row>
    <row r="147" spans="1:7" ht="18" customHeight="1" x14ac:dyDescent="0.35">
      <c r="A147" s="7" t="s">
        <v>10</v>
      </c>
      <c r="B147" s="7">
        <v>19642</v>
      </c>
      <c r="C147" s="21" t="s">
        <v>1115</v>
      </c>
      <c r="D147" s="14"/>
      <c r="E147" s="8"/>
      <c r="F147" s="8"/>
      <c r="G147" s="8"/>
    </row>
    <row r="148" spans="1:7" ht="18" customHeight="1" x14ac:dyDescent="0.35">
      <c r="A148" s="7" t="s">
        <v>11</v>
      </c>
      <c r="B148" s="7">
        <v>19644</v>
      </c>
      <c r="C148" s="21" t="s">
        <v>1116</v>
      </c>
      <c r="D148" s="14"/>
      <c r="E148" s="8"/>
      <c r="F148" s="8"/>
      <c r="G148" s="8"/>
    </row>
    <row r="149" spans="1:7" ht="18" customHeight="1" x14ac:dyDescent="0.35">
      <c r="A149" s="7" t="s">
        <v>12</v>
      </c>
      <c r="B149" s="7">
        <v>19647</v>
      </c>
      <c r="C149" s="21" t="s">
        <v>1117</v>
      </c>
      <c r="D149" s="14"/>
      <c r="E149" s="8"/>
      <c r="F149" s="8"/>
      <c r="G149" s="8"/>
    </row>
    <row r="150" spans="1:7" ht="18" customHeight="1" x14ac:dyDescent="0.35">
      <c r="A150" s="7" t="s">
        <v>13</v>
      </c>
      <c r="B150" s="7">
        <v>19648</v>
      </c>
      <c r="C150" s="21" t="s">
        <v>1118</v>
      </c>
      <c r="D150" s="14"/>
      <c r="E150" s="8"/>
      <c r="F150" s="8"/>
      <c r="G150" s="8"/>
    </row>
    <row r="151" spans="1:7" ht="18" customHeight="1" x14ac:dyDescent="0.35">
      <c r="A151" s="7" t="s">
        <v>14</v>
      </c>
      <c r="B151" s="7">
        <v>19652</v>
      </c>
      <c r="C151" s="21" t="s">
        <v>1119</v>
      </c>
      <c r="D151" s="14"/>
      <c r="E151" s="8"/>
      <c r="F151" s="8"/>
      <c r="G151" s="8"/>
    </row>
    <row r="152" spans="1:7" ht="18" customHeight="1" x14ac:dyDescent="0.35">
      <c r="A152" s="7" t="s">
        <v>15</v>
      </c>
      <c r="B152" s="7">
        <v>19653</v>
      </c>
      <c r="C152" s="21" t="s">
        <v>1120</v>
      </c>
      <c r="D152" s="14"/>
      <c r="E152" s="8"/>
      <c r="F152" s="8"/>
      <c r="G152" s="8"/>
    </row>
    <row r="153" spans="1:7" ht="18" customHeight="1" x14ac:dyDescent="0.35">
      <c r="A153" s="7" t="s">
        <v>16</v>
      </c>
      <c r="B153" s="7">
        <v>19655</v>
      </c>
      <c r="C153" s="21" t="s">
        <v>1121</v>
      </c>
      <c r="D153" s="14"/>
      <c r="E153" s="8"/>
      <c r="F153" s="8"/>
      <c r="G153" s="8"/>
    </row>
    <row r="154" spans="1:7" ht="18" customHeight="1" x14ac:dyDescent="0.35">
      <c r="A154" s="7" t="s">
        <v>17</v>
      </c>
      <c r="B154" s="7">
        <v>19656</v>
      </c>
      <c r="C154" s="21" t="s">
        <v>1122</v>
      </c>
      <c r="D154" s="14"/>
      <c r="E154" s="8"/>
      <c r="F154" s="8"/>
      <c r="G154" s="8"/>
    </row>
    <row r="155" spans="1:7" ht="18" customHeight="1" x14ac:dyDescent="0.35">
      <c r="A155" s="7" t="s">
        <v>18</v>
      </c>
      <c r="B155" s="7">
        <v>19657</v>
      </c>
      <c r="C155" s="21" t="s">
        <v>1123</v>
      </c>
      <c r="D155" s="14"/>
      <c r="E155" s="8"/>
      <c r="F155" s="8"/>
      <c r="G155" s="8"/>
    </row>
    <row r="156" spans="1:7" ht="18" customHeight="1" x14ac:dyDescent="0.35">
      <c r="A156" s="7" t="s">
        <v>19</v>
      </c>
      <c r="B156" s="7">
        <v>19659</v>
      </c>
      <c r="C156" s="21" t="s">
        <v>1124</v>
      </c>
      <c r="D156" s="14"/>
      <c r="E156" s="8"/>
      <c r="F156" s="8"/>
      <c r="G156" s="8"/>
    </row>
    <row r="157" spans="1:7" ht="18" customHeight="1" x14ac:dyDescent="0.35">
      <c r="A157" s="7" t="s">
        <v>20</v>
      </c>
      <c r="B157" s="7">
        <v>19660</v>
      </c>
      <c r="C157" s="21" t="s">
        <v>1125</v>
      </c>
      <c r="D157" s="14"/>
      <c r="E157" s="8"/>
      <c r="F157" s="8"/>
      <c r="G157" s="8"/>
    </row>
    <row r="158" spans="1:7" ht="18" customHeight="1" x14ac:dyDescent="0.35">
      <c r="A158" s="7" t="s">
        <v>21</v>
      </c>
      <c r="B158" s="7">
        <v>19661</v>
      </c>
      <c r="C158" s="21" t="s">
        <v>1126</v>
      </c>
      <c r="D158" s="14"/>
      <c r="E158" s="8"/>
      <c r="F158" s="8"/>
      <c r="G158" s="8"/>
    </row>
    <row r="159" spans="1:7" ht="18" customHeight="1" x14ac:dyDescent="0.35">
      <c r="A159" s="7" t="s">
        <v>22</v>
      </c>
      <c r="B159" s="7">
        <v>19662</v>
      </c>
      <c r="C159" s="21" t="s">
        <v>1127</v>
      </c>
      <c r="D159" s="14"/>
      <c r="E159" s="8"/>
      <c r="F159" s="8"/>
      <c r="G159" s="8"/>
    </row>
    <row r="160" spans="1:7" ht="18" customHeight="1" x14ac:dyDescent="0.35">
      <c r="A160" s="7" t="s">
        <v>23</v>
      </c>
      <c r="B160" s="14">
        <v>19945</v>
      </c>
      <c r="C160" s="8" t="s">
        <v>197</v>
      </c>
      <c r="D160" s="14"/>
      <c r="E160" s="8"/>
      <c r="F160" s="8"/>
      <c r="G160" s="8"/>
    </row>
    <row r="161" spans="1:7" ht="18" customHeight="1" x14ac:dyDescent="0.35">
      <c r="A161" s="7" t="s">
        <v>24</v>
      </c>
      <c r="B161" s="14">
        <v>20888</v>
      </c>
      <c r="C161" s="8" t="s">
        <v>1558</v>
      </c>
      <c r="D161" s="14"/>
      <c r="E161" s="8"/>
      <c r="F161" s="8"/>
      <c r="G161" s="8"/>
    </row>
    <row r="162" spans="1:7" ht="18" customHeight="1" x14ac:dyDescent="0.35">
      <c r="A162" s="7" t="s">
        <v>25</v>
      </c>
      <c r="B162" s="14">
        <v>20893</v>
      </c>
      <c r="C162" s="8" t="s">
        <v>1563</v>
      </c>
      <c r="D162" s="14"/>
      <c r="E162" s="8"/>
      <c r="F162" s="8"/>
      <c r="G162" s="8"/>
    </row>
    <row r="163" spans="1:7" ht="18" customHeight="1" x14ac:dyDescent="0.35">
      <c r="A163" s="7">
        <v>23</v>
      </c>
      <c r="B163" s="14">
        <v>20902</v>
      </c>
      <c r="C163" s="8" t="s">
        <v>1585</v>
      </c>
      <c r="D163" s="14"/>
      <c r="E163" s="8"/>
      <c r="F163" s="8"/>
      <c r="G163" s="8"/>
    </row>
    <row r="164" spans="1:7" ht="18" customHeight="1" x14ac:dyDescent="0.35">
      <c r="A164" s="193"/>
      <c r="B164" s="194"/>
      <c r="C164" s="194"/>
      <c r="D164" s="195"/>
      <c r="E164" s="194"/>
      <c r="F164" s="194"/>
      <c r="G164" s="194"/>
    </row>
    <row r="165" spans="1:7" ht="18" customHeight="1" x14ac:dyDescent="0.35">
      <c r="A165" s="10"/>
    </row>
    <row r="166" spans="1:7" ht="18" customHeight="1" x14ac:dyDescent="0.35">
      <c r="A166" s="10"/>
    </row>
    <row r="167" spans="1:7" ht="18" customHeight="1" x14ac:dyDescent="0.35">
      <c r="A167" s="10"/>
    </row>
    <row r="168" spans="1:7" ht="18" customHeight="1" x14ac:dyDescent="0.35">
      <c r="A168" s="10"/>
    </row>
    <row r="169" spans="1:7" ht="18" customHeight="1" x14ac:dyDescent="0.35">
      <c r="A169" s="10"/>
    </row>
    <row r="170" spans="1:7" ht="18" customHeight="1" x14ac:dyDescent="0.35">
      <c r="A170" s="10"/>
    </row>
    <row r="171" spans="1:7" ht="18" customHeight="1" x14ac:dyDescent="0.35">
      <c r="A171" s="10"/>
    </row>
    <row r="172" spans="1:7" ht="18" customHeight="1" x14ac:dyDescent="0.35">
      <c r="A172" s="10"/>
    </row>
    <row r="173" spans="1:7" ht="18" customHeight="1" x14ac:dyDescent="0.35">
      <c r="A173" s="10"/>
    </row>
    <row r="174" spans="1:7" ht="18" customHeight="1" x14ac:dyDescent="0.35">
      <c r="A174" s="10"/>
    </row>
    <row r="175" spans="1:7" ht="18" customHeight="1" x14ac:dyDescent="0.35">
      <c r="A175" s="10"/>
    </row>
    <row r="176" spans="1:7" ht="18" customHeight="1" x14ac:dyDescent="0.35">
      <c r="A176" s="10"/>
    </row>
    <row r="177" spans="1:17" ht="18" customHeight="1" x14ac:dyDescent="0.35">
      <c r="A177" s="10"/>
    </row>
    <row r="178" spans="1:17" ht="18" customHeight="1" x14ac:dyDescent="0.35">
      <c r="A178" s="10"/>
    </row>
    <row r="179" spans="1:17" ht="18" customHeight="1" x14ac:dyDescent="0.35">
      <c r="A179" s="10"/>
    </row>
    <row r="180" spans="1:17" ht="18" customHeight="1" x14ac:dyDescent="0.35">
      <c r="A180" s="10"/>
      <c r="B180" s="35"/>
    </row>
    <row r="181" spans="1:17" ht="18" customHeight="1" x14ac:dyDescent="0.35">
      <c r="B181" s="221" t="s">
        <v>0</v>
      </c>
      <c r="C181" s="221"/>
      <c r="D181" s="221"/>
      <c r="E181" s="221"/>
      <c r="F181" s="221"/>
      <c r="G181" s="221"/>
    </row>
    <row r="182" spans="1:17" s="11" customFormat="1" ht="18" customHeight="1" x14ac:dyDescent="0.35">
      <c r="A182" s="35"/>
      <c r="B182" s="221" t="str">
        <f>CONCATENATE("รายชื่อนักเรียน  ",'สรุปจำนวน-นร.'!$B$2," ชั้นมัธยมศึกษาปีที่ 3/5")</f>
        <v>รายชื่อนักเรียน  ภาคเรียนที่ 2 ปีการศึกษา 2568 ชั้นมัธยมศึกษาปีที่ 3/5</v>
      </c>
      <c r="C182" s="221"/>
      <c r="D182" s="221"/>
      <c r="E182" s="221"/>
      <c r="F182" s="221"/>
      <c r="G182" s="221"/>
      <c r="I182" s="2"/>
      <c r="J182"/>
      <c r="K182"/>
      <c r="L182"/>
      <c r="M182"/>
      <c r="N182"/>
      <c r="O182"/>
      <c r="P182"/>
      <c r="Q182"/>
    </row>
    <row r="183" spans="1:17" s="11" customFormat="1" ht="18" customHeight="1" x14ac:dyDescent="0.35">
      <c r="A183" s="35"/>
      <c r="B183" s="221" t="str">
        <f>"ครูที่ปรึกษา : "&amp;ครูที่ปรึกษา!$D$31</f>
        <v xml:space="preserve">ครูที่ปรึกษา : 1. นางจิราพร  เครือแวงมน  2. นางสาวอัจฉรา  นาจำรัส </v>
      </c>
      <c r="C183" s="221"/>
      <c r="D183" s="221"/>
      <c r="E183" s="221"/>
      <c r="F183" s="221"/>
      <c r="G183" s="221"/>
      <c r="I183" s="2"/>
      <c r="J183"/>
      <c r="K183"/>
      <c r="L183"/>
      <c r="M183"/>
      <c r="N183"/>
      <c r="O183"/>
      <c r="P183"/>
      <c r="Q183"/>
    </row>
    <row r="184" spans="1:17" ht="18" customHeight="1" x14ac:dyDescent="0.35">
      <c r="B184" s="219" t="str">
        <f>"ชาย  " &amp; SUM(COUNTIF(C186:C225,{"นาย","เด็กชาย"}&amp;"*")) &amp; "  คน     หญิง  " &amp; SUM(COUNTIF(C186:C225,{"นางสาว","เด็กหญิง"}&amp;"*")) &amp; "  คน     รวม  " &amp; COUNTA(C186:C225) &amp; "  คน"</f>
        <v>ชาย  14  คน     หญิง  7  คน     รวม  21  คน</v>
      </c>
      <c r="C184" s="219"/>
      <c r="D184" s="219"/>
      <c r="E184" s="219"/>
      <c r="F184" s="219"/>
      <c r="G184" s="219"/>
    </row>
    <row r="185" spans="1:17" ht="18" customHeight="1" x14ac:dyDescent="0.35">
      <c r="A185" s="7" t="s">
        <v>1</v>
      </c>
      <c r="B185" s="7" t="s">
        <v>2</v>
      </c>
      <c r="C185" s="14" t="s">
        <v>34</v>
      </c>
      <c r="D185" s="14"/>
      <c r="E185" s="8"/>
      <c r="F185" s="8"/>
      <c r="G185" s="8"/>
    </row>
    <row r="186" spans="1:17" ht="18" customHeight="1" x14ac:dyDescent="0.35">
      <c r="A186" s="7" t="s">
        <v>4</v>
      </c>
      <c r="B186" s="18">
        <v>19664</v>
      </c>
      <c r="C186" s="48" t="s">
        <v>1128</v>
      </c>
      <c r="D186" s="42"/>
      <c r="E186" s="31"/>
      <c r="F186" s="31"/>
      <c r="G186" s="31"/>
    </row>
    <row r="187" spans="1:17" ht="18" customHeight="1" x14ac:dyDescent="0.35">
      <c r="A187" s="7" t="s">
        <v>5</v>
      </c>
      <c r="B187" s="7">
        <v>19667</v>
      </c>
      <c r="C187" s="48" t="s">
        <v>1129</v>
      </c>
      <c r="D187" s="42"/>
      <c r="E187" s="31"/>
      <c r="F187" s="31"/>
      <c r="G187" s="31"/>
    </row>
    <row r="188" spans="1:17" ht="18" customHeight="1" x14ac:dyDescent="0.35">
      <c r="A188" s="13" t="s">
        <v>6</v>
      </c>
      <c r="B188" s="18">
        <v>19668</v>
      </c>
      <c r="C188" s="48" t="s">
        <v>1130</v>
      </c>
      <c r="D188" s="14"/>
      <c r="E188" s="8"/>
      <c r="F188" s="8"/>
      <c r="G188" s="8"/>
    </row>
    <row r="189" spans="1:17" ht="18" customHeight="1" x14ac:dyDescent="0.35">
      <c r="A189" s="7" t="s">
        <v>7</v>
      </c>
      <c r="B189" s="18">
        <v>19670</v>
      </c>
      <c r="C189" s="48" t="s">
        <v>1131</v>
      </c>
      <c r="D189" s="42"/>
      <c r="E189" s="31"/>
      <c r="F189" s="31"/>
      <c r="G189" s="31"/>
    </row>
    <row r="190" spans="1:17" ht="18" customHeight="1" x14ac:dyDescent="0.35">
      <c r="A190" s="7" t="s">
        <v>8</v>
      </c>
      <c r="B190" s="18">
        <v>19672</v>
      </c>
      <c r="C190" s="48" t="s">
        <v>1132</v>
      </c>
      <c r="D190" s="14"/>
      <c r="E190" s="8"/>
      <c r="F190" s="8"/>
      <c r="G190" s="8"/>
    </row>
    <row r="191" spans="1:17" ht="18" customHeight="1" x14ac:dyDescent="0.35">
      <c r="A191" s="7" t="s">
        <v>9</v>
      </c>
      <c r="B191" s="7">
        <v>19673</v>
      </c>
      <c r="C191" s="48" t="s">
        <v>1133</v>
      </c>
      <c r="D191" s="14"/>
      <c r="E191" s="8"/>
      <c r="F191" s="8"/>
      <c r="G191" s="8"/>
    </row>
    <row r="192" spans="1:17" ht="18" customHeight="1" x14ac:dyDescent="0.35">
      <c r="A192" s="7" t="s">
        <v>10</v>
      </c>
      <c r="B192" s="7">
        <v>19675</v>
      </c>
      <c r="C192" s="48" t="s">
        <v>1134</v>
      </c>
      <c r="D192" s="14"/>
      <c r="E192" s="8"/>
      <c r="F192" s="8"/>
      <c r="G192" s="8"/>
    </row>
    <row r="193" spans="1:7" ht="18" customHeight="1" x14ac:dyDescent="0.35">
      <c r="A193" s="7" t="s">
        <v>11</v>
      </c>
      <c r="B193" s="18">
        <v>19676</v>
      </c>
      <c r="C193" s="48" t="s">
        <v>1135</v>
      </c>
      <c r="D193" s="14"/>
      <c r="E193" s="8"/>
      <c r="F193" s="8"/>
      <c r="G193" s="8"/>
    </row>
    <row r="194" spans="1:7" ht="18" customHeight="1" x14ac:dyDescent="0.35">
      <c r="A194" s="7" t="s">
        <v>12</v>
      </c>
      <c r="B194" s="7">
        <v>19677</v>
      </c>
      <c r="C194" s="48" t="s">
        <v>1136</v>
      </c>
      <c r="D194" s="14"/>
      <c r="E194" s="8"/>
      <c r="F194" s="8"/>
      <c r="G194" s="8"/>
    </row>
    <row r="195" spans="1:7" ht="18" customHeight="1" x14ac:dyDescent="0.35">
      <c r="A195" s="7" t="s">
        <v>13</v>
      </c>
      <c r="B195" s="18">
        <v>19678</v>
      </c>
      <c r="C195" s="48" t="s">
        <v>1137</v>
      </c>
      <c r="D195" s="14"/>
      <c r="E195" s="8"/>
      <c r="F195" s="8"/>
      <c r="G195" s="8"/>
    </row>
    <row r="196" spans="1:7" ht="18" customHeight="1" x14ac:dyDescent="0.35">
      <c r="A196" s="7" t="s">
        <v>14</v>
      </c>
      <c r="B196" s="7">
        <v>19679</v>
      </c>
      <c r="C196" s="48" t="s">
        <v>1138</v>
      </c>
      <c r="D196" s="14"/>
      <c r="E196" s="8"/>
      <c r="F196" s="8"/>
      <c r="G196" s="8"/>
    </row>
    <row r="197" spans="1:7" ht="18" customHeight="1" x14ac:dyDescent="0.35">
      <c r="A197" s="7" t="s">
        <v>15</v>
      </c>
      <c r="B197" s="7">
        <v>19681</v>
      </c>
      <c r="C197" s="48" t="s">
        <v>1139</v>
      </c>
      <c r="D197" s="14"/>
      <c r="E197" s="8"/>
      <c r="F197" s="8"/>
      <c r="G197" s="8"/>
    </row>
    <row r="198" spans="1:7" ht="18" customHeight="1" x14ac:dyDescent="0.35">
      <c r="A198" s="7" t="s">
        <v>16</v>
      </c>
      <c r="B198" s="18">
        <v>19682</v>
      </c>
      <c r="C198" s="48" t="s">
        <v>1140</v>
      </c>
      <c r="D198" s="14"/>
      <c r="E198" s="8"/>
      <c r="F198" s="8"/>
      <c r="G198" s="8"/>
    </row>
    <row r="199" spans="1:7" ht="18" customHeight="1" x14ac:dyDescent="0.35">
      <c r="A199" s="7" t="s">
        <v>17</v>
      </c>
      <c r="B199" s="7">
        <v>19685</v>
      </c>
      <c r="C199" s="48" t="s">
        <v>1141</v>
      </c>
      <c r="D199" s="14"/>
      <c r="E199" s="8"/>
      <c r="F199" s="8"/>
      <c r="G199" s="8"/>
    </row>
    <row r="200" spans="1:7" ht="18" customHeight="1" x14ac:dyDescent="0.35">
      <c r="A200" s="7" t="s">
        <v>18</v>
      </c>
      <c r="B200" s="7">
        <v>19691</v>
      </c>
      <c r="C200" s="48" t="s">
        <v>1142</v>
      </c>
      <c r="D200" s="14"/>
      <c r="E200" s="8"/>
      <c r="F200" s="8"/>
      <c r="G200" s="8"/>
    </row>
    <row r="201" spans="1:7" ht="18" customHeight="1" x14ac:dyDescent="0.35">
      <c r="A201" s="7" t="s">
        <v>19</v>
      </c>
      <c r="B201" s="7">
        <v>19693</v>
      </c>
      <c r="C201" s="48" t="s">
        <v>1143</v>
      </c>
      <c r="D201" s="14"/>
      <c r="E201" s="8"/>
      <c r="F201" s="8"/>
      <c r="G201" s="8"/>
    </row>
    <row r="202" spans="1:7" ht="18" customHeight="1" x14ac:dyDescent="0.35">
      <c r="A202" s="7" t="s">
        <v>20</v>
      </c>
      <c r="B202" s="18">
        <v>19694</v>
      </c>
      <c r="C202" s="48" t="s">
        <v>1144</v>
      </c>
      <c r="D202" s="14"/>
      <c r="E202" s="8"/>
      <c r="F202" s="8"/>
      <c r="G202" s="8"/>
    </row>
    <row r="203" spans="1:7" ht="18" customHeight="1" x14ac:dyDescent="0.35">
      <c r="A203" s="7" t="s">
        <v>21</v>
      </c>
      <c r="B203" s="7">
        <v>19695</v>
      </c>
      <c r="C203" s="48" t="s">
        <v>1145</v>
      </c>
      <c r="D203" s="14"/>
      <c r="E203" s="8"/>
      <c r="F203" s="8"/>
      <c r="G203" s="8"/>
    </row>
    <row r="204" spans="1:7" ht="18" customHeight="1" x14ac:dyDescent="0.35">
      <c r="A204" s="7" t="s">
        <v>22</v>
      </c>
      <c r="B204" s="18">
        <v>19949</v>
      </c>
      <c r="C204" s="21" t="s">
        <v>1146</v>
      </c>
      <c r="D204" s="14"/>
      <c r="E204" s="8"/>
      <c r="F204" s="8"/>
      <c r="G204" s="8"/>
    </row>
    <row r="205" spans="1:7" ht="18" customHeight="1" x14ac:dyDescent="0.35">
      <c r="A205" s="7" t="s">
        <v>23</v>
      </c>
      <c r="B205" s="18">
        <v>19981</v>
      </c>
      <c r="C205" s="21" t="s">
        <v>198</v>
      </c>
      <c r="D205" s="14"/>
      <c r="E205" s="8"/>
      <c r="F205" s="8"/>
      <c r="G205" s="8"/>
    </row>
    <row r="206" spans="1:7" ht="18" customHeight="1" x14ac:dyDescent="0.35">
      <c r="A206" s="7" t="s">
        <v>24</v>
      </c>
      <c r="B206" s="14">
        <v>20487</v>
      </c>
      <c r="C206" s="8" t="s">
        <v>625</v>
      </c>
      <c r="D206" s="14"/>
      <c r="E206" s="8"/>
      <c r="F206" s="8"/>
      <c r="G206" s="8"/>
    </row>
    <row r="207" spans="1:7" ht="18" customHeight="1" x14ac:dyDescent="0.35">
      <c r="A207" s="193"/>
      <c r="B207" s="194"/>
      <c r="C207" s="194"/>
      <c r="D207" s="195"/>
      <c r="E207" s="194"/>
      <c r="F207" s="194"/>
      <c r="G207" s="194"/>
    </row>
    <row r="208" spans="1:7" ht="18" customHeight="1" x14ac:dyDescent="0.35">
      <c r="A208" s="10"/>
    </row>
    <row r="209" spans="1:3" ht="18" customHeight="1" x14ac:dyDescent="0.35">
      <c r="A209" s="10"/>
    </row>
    <row r="210" spans="1:3" ht="18" customHeight="1" x14ac:dyDescent="0.35">
      <c r="A210" s="10"/>
    </row>
    <row r="211" spans="1:3" ht="18" customHeight="1" x14ac:dyDescent="0.35">
      <c r="A211" s="10"/>
    </row>
    <row r="212" spans="1:3" ht="18" customHeight="1" x14ac:dyDescent="0.35">
      <c r="A212" s="10"/>
    </row>
    <row r="213" spans="1:3" ht="18" customHeight="1" x14ac:dyDescent="0.35">
      <c r="A213" s="10"/>
    </row>
    <row r="214" spans="1:3" ht="18" customHeight="1" x14ac:dyDescent="0.35">
      <c r="A214" s="10"/>
    </row>
    <row r="215" spans="1:3" ht="18" customHeight="1" x14ac:dyDescent="0.35">
      <c r="A215" s="10"/>
    </row>
    <row r="216" spans="1:3" ht="18" customHeight="1" x14ac:dyDescent="0.35">
      <c r="A216" s="10"/>
    </row>
    <row r="217" spans="1:3" ht="18" customHeight="1" x14ac:dyDescent="0.35">
      <c r="A217" s="10"/>
    </row>
    <row r="218" spans="1:3" ht="18" customHeight="1" x14ac:dyDescent="0.35">
      <c r="A218" s="10"/>
    </row>
    <row r="219" spans="1:3" ht="18" customHeight="1" x14ac:dyDescent="0.35">
      <c r="A219" s="10"/>
    </row>
    <row r="220" spans="1:3" ht="18" customHeight="1" x14ac:dyDescent="0.35">
      <c r="A220" s="10"/>
    </row>
    <row r="221" spans="1:3" ht="18" customHeight="1" x14ac:dyDescent="0.35">
      <c r="A221" s="10"/>
    </row>
    <row r="222" spans="1:3" ht="18" customHeight="1" x14ac:dyDescent="0.35">
      <c r="A222" s="10"/>
    </row>
    <row r="223" spans="1:3" ht="18" customHeight="1" x14ac:dyDescent="0.35">
      <c r="A223" s="10"/>
    </row>
    <row r="224" spans="1:3" ht="18" customHeight="1" x14ac:dyDescent="0.35">
      <c r="A224" s="10"/>
      <c r="B224" s="34"/>
      <c r="C224" s="33"/>
    </row>
    <row r="225" spans="1:17" ht="18" customHeight="1" x14ac:dyDescent="0.35">
      <c r="A225" s="10"/>
      <c r="B225" s="34"/>
      <c r="C225" s="33"/>
    </row>
    <row r="226" spans="1:17" ht="18" customHeight="1" x14ac:dyDescent="0.35">
      <c r="B226" s="221" t="s">
        <v>0</v>
      </c>
      <c r="C226" s="221"/>
      <c r="D226" s="221"/>
      <c r="E226" s="221"/>
      <c r="F226" s="221"/>
      <c r="G226" s="221"/>
    </row>
    <row r="227" spans="1:17" s="11" customFormat="1" ht="18" customHeight="1" x14ac:dyDescent="0.35">
      <c r="A227" s="35"/>
      <c r="B227" s="221" t="str">
        <f>CONCATENATE("รายชื่อนักเรียน  ",'สรุปจำนวน-นร.'!$B$2," ชั้นมัธยมศึกษาปีที่ 3/6")</f>
        <v>รายชื่อนักเรียน  ภาคเรียนที่ 2 ปีการศึกษา 2568 ชั้นมัธยมศึกษาปีที่ 3/6</v>
      </c>
      <c r="C227" s="221"/>
      <c r="D227" s="221"/>
      <c r="E227" s="221"/>
      <c r="F227" s="221"/>
      <c r="G227" s="221"/>
      <c r="I227" s="2"/>
      <c r="J227"/>
      <c r="K227"/>
      <c r="L227"/>
      <c r="M227"/>
      <c r="N227"/>
      <c r="O227"/>
      <c r="P227"/>
      <c r="Q227"/>
    </row>
    <row r="228" spans="1:17" s="11" customFormat="1" ht="18" customHeight="1" x14ac:dyDescent="0.35">
      <c r="A228" s="35"/>
      <c r="B228" s="221" t="str">
        <f>"ครูที่ปรึกษา : "&amp;ครูที่ปรึกษา!$D$32</f>
        <v>ครูที่ปรึกษา : 1. นางสาวอนุธิดา  แก้วสีม่วง  2. นายวัชรพล  จันทรักษ์</v>
      </c>
      <c r="C228" s="221"/>
      <c r="D228" s="221"/>
      <c r="E228" s="221"/>
      <c r="F228" s="221"/>
      <c r="G228" s="221"/>
      <c r="I228" s="2"/>
      <c r="J228"/>
      <c r="K228"/>
      <c r="L228"/>
      <c r="M228"/>
      <c r="N228"/>
      <c r="O228"/>
      <c r="P228"/>
      <c r="Q228"/>
    </row>
    <row r="229" spans="1:17" s="11" customFormat="1" ht="18" customHeight="1" x14ac:dyDescent="0.35">
      <c r="A229" s="35"/>
      <c r="B229" s="219" t="str" cm="1">
        <f t="array" ref="B229">"ชาย  " &amp; SUM(COUNTIF(C231:C270,{"นาย","เด็กชาย"}&amp;"*")) &amp; "  คน     หญิง  " &amp; SUM(COUNTIF(C231:C270,{"นางสาว","เด็กหญิง"}&amp;"*")) &amp; "  คน     รวม  " &amp; COUNTA(C231:C270) &amp; "  คน"</f>
        <v>ชาย  16  คน     หญิง  13  คน     รวม  29  คน</v>
      </c>
      <c r="C229" s="219"/>
      <c r="D229" s="219"/>
      <c r="E229" s="219"/>
      <c r="F229" s="219"/>
      <c r="G229" s="219"/>
      <c r="I229" s="2"/>
      <c r="J229"/>
      <c r="K229"/>
      <c r="L229"/>
      <c r="M229"/>
      <c r="N229"/>
      <c r="O229"/>
      <c r="P229"/>
      <c r="Q229"/>
    </row>
    <row r="230" spans="1:17" ht="18" customHeight="1" x14ac:dyDescent="0.35">
      <c r="A230" s="7" t="s">
        <v>1</v>
      </c>
      <c r="B230" s="7" t="s">
        <v>2</v>
      </c>
      <c r="C230" s="14" t="s">
        <v>34</v>
      </c>
      <c r="D230" s="14"/>
      <c r="E230" s="8"/>
      <c r="F230" s="8"/>
      <c r="G230" s="8"/>
    </row>
    <row r="231" spans="1:17" ht="18" customHeight="1" x14ac:dyDescent="0.35">
      <c r="A231" s="13">
        <f>IF(B231&lt;&gt;"",ROW()-ROW($C$231)+1,"")</f>
        <v>1</v>
      </c>
      <c r="B231" s="7">
        <v>19698</v>
      </c>
      <c r="C231" s="48" t="s">
        <v>1147</v>
      </c>
      <c r="D231" s="42"/>
      <c r="E231" s="31"/>
      <c r="F231" s="31"/>
      <c r="G231" s="31"/>
    </row>
    <row r="232" spans="1:17" ht="18" customHeight="1" x14ac:dyDescent="0.35">
      <c r="A232" s="13">
        <f t="shared" ref="A232:A259" si="0">IF(B232&lt;&gt;"",ROW()-ROW($C$231)+1,"")</f>
        <v>2</v>
      </c>
      <c r="B232" s="7">
        <v>19699</v>
      </c>
      <c r="C232" s="48" t="s">
        <v>1148</v>
      </c>
      <c r="D232" s="42"/>
      <c r="E232" s="31"/>
      <c r="F232" s="31"/>
      <c r="G232" s="31"/>
    </row>
    <row r="233" spans="1:17" ht="18" customHeight="1" x14ac:dyDescent="0.35">
      <c r="A233" s="13">
        <f t="shared" si="0"/>
        <v>3</v>
      </c>
      <c r="B233" s="7">
        <v>19700</v>
      </c>
      <c r="C233" s="48" t="s">
        <v>1149</v>
      </c>
      <c r="D233" s="42"/>
      <c r="E233" s="31"/>
      <c r="F233" s="31"/>
      <c r="G233" s="31"/>
    </row>
    <row r="234" spans="1:17" ht="18" customHeight="1" x14ac:dyDescent="0.35">
      <c r="A234" s="13">
        <f t="shared" si="0"/>
        <v>4</v>
      </c>
      <c r="B234" s="7">
        <v>19701</v>
      </c>
      <c r="C234" s="48" t="s">
        <v>1150</v>
      </c>
      <c r="D234" s="14"/>
      <c r="E234" s="8"/>
      <c r="F234" s="8"/>
      <c r="G234" s="31"/>
    </row>
    <row r="235" spans="1:17" ht="18" customHeight="1" x14ac:dyDescent="0.35">
      <c r="A235" s="13">
        <f t="shared" si="0"/>
        <v>5</v>
      </c>
      <c r="B235" s="7">
        <v>19702</v>
      </c>
      <c r="C235" s="48" t="s">
        <v>1151</v>
      </c>
      <c r="D235" s="14"/>
      <c r="E235" s="8"/>
      <c r="F235" s="8"/>
      <c r="G235" s="31"/>
    </row>
    <row r="236" spans="1:17" ht="18" customHeight="1" x14ac:dyDescent="0.35">
      <c r="A236" s="13">
        <f t="shared" si="0"/>
        <v>6</v>
      </c>
      <c r="B236" s="7">
        <v>19703</v>
      </c>
      <c r="C236" s="48" t="s">
        <v>1152</v>
      </c>
      <c r="D236" s="14"/>
      <c r="E236" s="8"/>
      <c r="F236" s="8"/>
      <c r="G236" s="31"/>
    </row>
    <row r="237" spans="1:17" ht="18" customHeight="1" x14ac:dyDescent="0.35">
      <c r="A237" s="13">
        <f t="shared" si="0"/>
        <v>7</v>
      </c>
      <c r="B237" s="7">
        <v>19704</v>
      </c>
      <c r="C237" s="48" t="s">
        <v>1153</v>
      </c>
      <c r="D237" s="14"/>
      <c r="E237" s="8"/>
      <c r="F237" s="8"/>
      <c r="G237" s="31"/>
    </row>
    <row r="238" spans="1:17" ht="18" customHeight="1" x14ac:dyDescent="0.35">
      <c r="A238" s="13">
        <f t="shared" si="0"/>
        <v>8</v>
      </c>
      <c r="B238" s="7">
        <v>19705</v>
      </c>
      <c r="C238" s="48" t="s">
        <v>1154</v>
      </c>
      <c r="D238" s="14"/>
      <c r="E238" s="8"/>
      <c r="F238" s="8"/>
      <c r="G238" s="8"/>
    </row>
    <row r="239" spans="1:17" ht="18" customHeight="1" x14ac:dyDescent="0.35">
      <c r="A239" s="13">
        <f t="shared" si="0"/>
        <v>9</v>
      </c>
      <c r="B239" s="7">
        <v>19707</v>
      </c>
      <c r="C239" s="48" t="s">
        <v>1155</v>
      </c>
      <c r="D239" s="14"/>
      <c r="E239" s="8"/>
      <c r="F239" s="8"/>
      <c r="G239" s="8"/>
    </row>
    <row r="240" spans="1:17" ht="18" customHeight="1" x14ac:dyDescent="0.35">
      <c r="A240" s="13">
        <f t="shared" si="0"/>
        <v>10</v>
      </c>
      <c r="B240" s="7">
        <v>19708</v>
      </c>
      <c r="C240" s="48" t="s">
        <v>1156</v>
      </c>
      <c r="D240" s="14"/>
      <c r="E240" s="8"/>
      <c r="F240" s="8"/>
      <c r="G240" s="8"/>
    </row>
    <row r="241" spans="1:7" ht="18" customHeight="1" x14ac:dyDescent="0.35">
      <c r="A241" s="13">
        <f t="shared" si="0"/>
        <v>11</v>
      </c>
      <c r="B241" s="7">
        <v>19709</v>
      </c>
      <c r="C241" s="48" t="s">
        <v>1157</v>
      </c>
      <c r="D241" s="14"/>
      <c r="E241" s="8"/>
      <c r="F241" s="8"/>
      <c r="G241" s="8"/>
    </row>
    <row r="242" spans="1:7" ht="18" customHeight="1" x14ac:dyDescent="0.35">
      <c r="A242" s="13">
        <f t="shared" si="0"/>
        <v>12</v>
      </c>
      <c r="B242" s="7">
        <v>19710</v>
      </c>
      <c r="C242" s="48" t="s">
        <v>1158</v>
      </c>
      <c r="D242" s="14"/>
      <c r="E242" s="8"/>
      <c r="F242" s="8"/>
      <c r="G242" s="8"/>
    </row>
    <row r="243" spans="1:7" ht="18" customHeight="1" x14ac:dyDescent="0.35">
      <c r="A243" s="13">
        <f t="shared" si="0"/>
        <v>13</v>
      </c>
      <c r="B243" s="7">
        <v>19711</v>
      </c>
      <c r="C243" s="48" t="s">
        <v>1159</v>
      </c>
      <c r="D243" s="14"/>
      <c r="E243" s="8"/>
      <c r="F243" s="8"/>
      <c r="G243" s="8"/>
    </row>
    <row r="244" spans="1:7" ht="18" customHeight="1" x14ac:dyDescent="0.35">
      <c r="A244" s="13">
        <f t="shared" si="0"/>
        <v>14</v>
      </c>
      <c r="B244" s="7">
        <v>19713</v>
      </c>
      <c r="C244" s="48" t="s">
        <v>1160</v>
      </c>
      <c r="D244" s="14"/>
      <c r="E244" s="8"/>
      <c r="F244" s="8"/>
      <c r="G244" s="8"/>
    </row>
    <row r="245" spans="1:7" ht="18" customHeight="1" x14ac:dyDescent="0.35">
      <c r="A245" s="13">
        <f t="shared" si="0"/>
        <v>15</v>
      </c>
      <c r="B245" s="7">
        <v>19714</v>
      </c>
      <c r="C245" s="48" t="s">
        <v>1161</v>
      </c>
      <c r="D245" s="14"/>
      <c r="E245" s="8"/>
      <c r="F245" s="8"/>
      <c r="G245" s="8"/>
    </row>
    <row r="246" spans="1:7" ht="18" customHeight="1" x14ac:dyDescent="0.35">
      <c r="A246" s="13">
        <f t="shared" si="0"/>
        <v>16</v>
      </c>
      <c r="B246" s="7">
        <v>19715</v>
      </c>
      <c r="C246" s="21" t="s">
        <v>1162</v>
      </c>
      <c r="D246" s="14"/>
      <c r="E246" s="8"/>
      <c r="F246" s="8"/>
      <c r="G246" s="8"/>
    </row>
    <row r="247" spans="1:7" ht="18" customHeight="1" x14ac:dyDescent="0.35">
      <c r="A247" s="13">
        <f t="shared" si="0"/>
        <v>17</v>
      </c>
      <c r="B247" s="7">
        <v>19716</v>
      </c>
      <c r="C247" s="48" t="s">
        <v>1163</v>
      </c>
      <c r="D247" s="14"/>
      <c r="E247" s="8"/>
      <c r="F247" s="8"/>
      <c r="G247" s="8"/>
    </row>
    <row r="248" spans="1:7" ht="18" customHeight="1" x14ac:dyDescent="0.35">
      <c r="A248" s="13">
        <f t="shared" si="0"/>
        <v>18</v>
      </c>
      <c r="B248" s="7">
        <v>19717</v>
      </c>
      <c r="C248" s="48" t="s">
        <v>1164</v>
      </c>
      <c r="D248" s="14"/>
      <c r="E248" s="8"/>
      <c r="F248" s="8"/>
      <c r="G248" s="8"/>
    </row>
    <row r="249" spans="1:7" ht="18" customHeight="1" x14ac:dyDescent="0.35">
      <c r="A249" s="13">
        <f t="shared" si="0"/>
        <v>19</v>
      </c>
      <c r="B249" s="123">
        <v>19720</v>
      </c>
      <c r="C249" s="137" t="s">
        <v>1165</v>
      </c>
      <c r="D249" s="125"/>
      <c r="E249" s="126"/>
      <c r="F249" s="126"/>
      <c r="G249" s="126"/>
    </row>
    <row r="250" spans="1:7" ht="18" customHeight="1" x14ac:dyDescent="0.35">
      <c r="A250" s="13">
        <f t="shared" si="0"/>
        <v>20</v>
      </c>
      <c r="B250" s="7">
        <v>19721</v>
      </c>
      <c r="C250" s="48" t="s">
        <v>1166</v>
      </c>
      <c r="D250" s="14"/>
      <c r="E250" s="8"/>
      <c r="F250" s="8"/>
      <c r="G250" s="8"/>
    </row>
    <row r="251" spans="1:7" ht="18" customHeight="1" x14ac:dyDescent="0.35">
      <c r="A251" s="13">
        <f t="shared" si="0"/>
        <v>21</v>
      </c>
      <c r="B251" s="7">
        <v>19722</v>
      </c>
      <c r="C251" s="48" t="s">
        <v>210</v>
      </c>
      <c r="D251" s="14"/>
      <c r="E251" s="8"/>
      <c r="F251" s="8"/>
      <c r="G251" s="8"/>
    </row>
    <row r="252" spans="1:7" ht="18" customHeight="1" x14ac:dyDescent="0.35">
      <c r="A252" s="13">
        <f t="shared" si="0"/>
        <v>22</v>
      </c>
      <c r="B252" s="7">
        <v>19724</v>
      </c>
      <c r="C252" s="48" t="s">
        <v>1167</v>
      </c>
      <c r="D252" s="14"/>
      <c r="E252" s="8"/>
      <c r="F252" s="8"/>
      <c r="G252" s="8"/>
    </row>
    <row r="253" spans="1:7" ht="18" customHeight="1" x14ac:dyDescent="0.35">
      <c r="A253" s="13">
        <f t="shared" si="0"/>
        <v>23</v>
      </c>
      <c r="B253" s="7">
        <v>19725</v>
      </c>
      <c r="C253" s="48" t="s">
        <v>1168</v>
      </c>
      <c r="D253" s="14"/>
      <c r="E253" s="8"/>
      <c r="F253" s="8"/>
      <c r="G253" s="8"/>
    </row>
    <row r="254" spans="1:7" ht="18" customHeight="1" x14ac:dyDescent="0.35">
      <c r="A254" s="13">
        <f t="shared" si="0"/>
        <v>24</v>
      </c>
      <c r="B254" s="7">
        <v>19726</v>
      </c>
      <c r="C254" s="48" t="s">
        <v>1169</v>
      </c>
      <c r="D254" s="14"/>
      <c r="E254" s="8"/>
      <c r="F254" s="8"/>
      <c r="G254" s="8"/>
    </row>
    <row r="255" spans="1:7" ht="18" customHeight="1" x14ac:dyDescent="0.35">
      <c r="A255" s="13">
        <f t="shared" si="0"/>
        <v>25</v>
      </c>
      <c r="B255" s="7">
        <v>19727</v>
      </c>
      <c r="C255" s="48" t="s">
        <v>1170</v>
      </c>
      <c r="D255" s="14"/>
      <c r="E255" s="8"/>
      <c r="F255" s="8"/>
      <c r="G255" s="8"/>
    </row>
    <row r="256" spans="1:7" ht="18" customHeight="1" x14ac:dyDescent="0.35">
      <c r="A256" s="13">
        <f t="shared" si="0"/>
        <v>26</v>
      </c>
      <c r="B256" s="7">
        <v>19728</v>
      </c>
      <c r="C256" s="48" t="s">
        <v>1171</v>
      </c>
      <c r="D256" s="14"/>
      <c r="E256" s="8"/>
      <c r="F256" s="8"/>
      <c r="G256" s="8"/>
    </row>
    <row r="257" spans="1:17" ht="18" customHeight="1" x14ac:dyDescent="0.35">
      <c r="A257" s="13">
        <f t="shared" si="0"/>
        <v>27</v>
      </c>
      <c r="B257" s="7">
        <v>19729</v>
      </c>
      <c r="C257" s="48" t="s">
        <v>1172</v>
      </c>
      <c r="D257" s="14"/>
      <c r="E257" s="8"/>
      <c r="F257" s="8"/>
      <c r="G257" s="8"/>
    </row>
    <row r="258" spans="1:17" ht="18" customHeight="1" x14ac:dyDescent="0.35">
      <c r="A258" s="13">
        <f t="shared" si="0"/>
        <v>28</v>
      </c>
      <c r="B258" s="7">
        <v>19730</v>
      </c>
      <c r="C258" s="48" t="s">
        <v>1173</v>
      </c>
      <c r="D258" s="14"/>
      <c r="E258" s="8"/>
      <c r="F258" s="8"/>
      <c r="G258" s="8"/>
    </row>
    <row r="259" spans="1:17" ht="18" customHeight="1" x14ac:dyDescent="0.35">
      <c r="A259" s="13">
        <f t="shared" si="0"/>
        <v>29</v>
      </c>
      <c r="B259" s="7">
        <v>19731</v>
      </c>
      <c r="C259" s="48" t="s">
        <v>44</v>
      </c>
      <c r="D259" s="14"/>
      <c r="E259" s="8"/>
      <c r="F259" s="8"/>
      <c r="G259" s="8"/>
    </row>
    <row r="260" spans="1:17" ht="18" customHeight="1" x14ac:dyDescent="0.35">
      <c r="A260" s="200"/>
      <c r="B260" s="194"/>
      <c r="C260" s="194"/>
      <c r="D260" s="195"/>
      <c r="E260" s="194"/>
      <c r="F260" s="194"/>
      <c r="G260" s="194"/>
    </row>
    <row r="261" spans="1:17" ht="18" customHeight="1" x14ac:dyDescent="0.35">
      <c r="A261" s="5"/>
    </row>
    <row r="262" spans="1:17" ht="18" customHeight="1" x14ac:dyDescent="0.35">
      <c r="A262" s="5"/>
    </row>
    <row r="263" spans="1:17" ht="18" customHeight="1" x14ac:dyDescent="0.35">
      <c r="A263" s="5"/>
    </row>
    <row r="264" spans="1:17" ht="18" customHeight="1" x14ac:dyDescent="0.35">
      <c r="A264" s="5"/>
    </row>
    <row r="265" spans="1:17" ht="18" customHeight="1" x14ac:dyDescent="0.35">
      <c r="A265" s="5"/>
    </row>
    <row r="266" spans="1:17" ht="18" customHeight="1" x14ac:dyDescent="0.35">
      <c r="A266" s="5"/>
    </row>
    <row r="267" spans="1:17" ht="18" customHeight="1" x14ac:dyDescent="0.35">
      <c r="A267" s="5"/>
    </row>
    <row r="268" spans="1:17" ht="18" customHeight="1" x14ac:dyDescent="0.35">
      <c r="A268" s="10"/>
    </row>
    <row r="269" spans="1:17" ht="18" customHeight="1" x14ac:dyDescent="0.35">
      <c r="A269" s="10"/>
      <c r="B269" s="10"/>
    </row>
    <row r="270" spans="1:17" ht="18" customHeight="1" x14ac:dyDescent="0.35">
      <c r="A270" s="10"/>
      <c r="B270" s="10"/>
    </row>
    <row r="271" spans="1:17" ht="18" customHeight="1" x14ac:dyDescent="0.35">
      <c r="B271" s="221" t="s">
        <v>0</v>
      </c>
      <c r="C271" s="221"/>
      <c r="D271" s="221"/>
      <c r="E271" s="221"/>
      <c r="F271" s="221"/>
      <c r="G271" s="221"/>
    </row>
    <row r="272" spans="1:17" s="11" customFormat="1" ht="18" customHeight="1" x14ac:dyDescent="0.35">
      <c r="A272" s="35"/>
      <c r="B272" s="221" t="str">
        <f>CONCATENATE("รายชื่อนักเรียน  ",'สรุปจำนวน-นร.'!$B$2," ชั้นมัธยมศึกษาปีที่ 3/7")</f>
        <v>รายชื่อนักเรียน  ภาคเรียนที่ 2 ปีการศึกษา 2568 ชั้นมัธยมศึกษาปีที่ 3/7</v>
      </c>
      <c r="C272" s="221"/>
      <c r="D272" s="221"/>
      <c r="E272" s="221"/>
      <c r="F272" s="221"/>
      <c r="G272" s="221"/>
      <c r="I272" s="2"/>
      <c r="J272"/>
      <c r="K272"/>
      <c r="L272"/>
      <c r="M272"/>
      <c r="N272"/>
      <c r="O272"/>
      <c r="P272"/>
      <c r="Q272"/>
    </row>
    <row r="273" spans="1:17" s="11" customFormat="1" ht="18" customHeight="1" x14ac:dyDescent="0.35">
      <c r="A273" s="35"/>
      <c r="B273" s="221" t="str">
        <f>"ครูที่ปรึกษา : "&amp;ครูที่ปรึกษา!$D$33</f>
        <v>ครูที่ปรึกษา : 1. นางสาวอรนิจ  ฤทธิโรจน์  2. นายวินัย  ศรีตระการ</v>
      </c>
      <c r="C273" s="221"/>
      <c r="D273" s="221"/>
      <c r="E273" s="221"/>
      <c r="F273" s="221"/>
      <c r="G273" s="221"/>
      <c r="I273" s="2"/>
      <c r="J273"/>
      <c r="K273"/>
      <c r="L273"/>
      <c r="M273"/>
      <c r="N273"/>
      <c r="O273"/>
      <c r="P273"/>
      <c r="Q273"/>
    </row>
    <row r="274" spans="1:17" s="11" customFormat="1" ht="18" customHeight="1" x14ac:dyDescent="0.35">
      <c r="A274" s="35"/>
      <c r="B274" s="219" t="str">
        <f>"ชาย  " &amp; SUM(COUNTIF(C276:C315,{"นาย","เด็กชาย"}&amp;"*")) &amp; "  คน     หญิง  " &amp; SUM(COUNTIF(C276:C315,{"นางสาว","เด็กหญิง"}&amp;"*")) &amp; "  คน     รวม  " &amp; COUNTA(C276:C315) &amp; "  คน"</f>
        <v>ชาย  10  คน     หญิง  11  คน     รวม  21  คน</v>
      </c>
      <c r="C274" s="219"/>
      <c r="D274" s="219"/>
      <c r="E274" s="219"/>
      <c r="F274" s="219"/>
      <c r="G274" s="219"/>
      <c r="I274" s="2"/>
      <c r="J274"/>
      <c r="K274"/>
      <c r="L274"/>
      <c r="M274"/>
      <c r="N274"/>
      <c r="O274"/>
      <c r="P274"/>
      <c r="Q274"/>
    </row>
    <row r="275" spans="1:17" ht="18" customHeight="1" x14ac:dyDescent="0.35">
      <c r="A275" s="7" t="s">
        <v>1</v>
      </c>
      <c r="B275" s="7" t="s">
        <v>2</v>
      </c>
      <c r="C275" s="14" t="s">
        <v>34</v>
      </c>
      <c r="D275" s="14"/>
      <c r="E275" s="8"/>
      <c r="F275" s="8"/>
      <c r="G275" s="8"/>
    </row>
    <row r="276" spans="1:17" ht="18" customHeight="1" x14ac:dyDescent="0.35">
      <c r="A276" s="7" t="s">
        <v>4</v>
      </c>
      <c r="B276" s="7">
        <v>19732</v>
      </c>
      <c r="C276" s="48" t="s">
        <v>1174</v>
      </c>
      <c r="D276" s="42"/>
      <c r="E276" s="31"/>
      <c r="F276" s="31"/>
      <c r="G276" s="31"/>
    </row>
    <row r="277" spans="1:17" ht="18" customHeight="1" x14ac:dyDescent="0.35">
      <c r="A277" s="7" t="s">
        <v>5</v>
      </c>
      <c r="B277" s="7">
        <v>19733</v>
      </c>
      <c r="C277" s="48" t="s">
        <v>45</v>
      </c>
      <c r="D277" s="42"/>
      <c r="E277" s="31"/>
      <c r="F277" s="31"/>
      <c r="G277" s="31"/>
    </row>
    <row r="278" spans="1:17" ht="18" customHeight="1" x14ac:dyDescent="0.35">
      <c r="A278" s="7" t="s">
        <v>6</v>
      </c>
      <c r="B278" s="7">
        <v>19735</v>
      </c>
      <c r="C278" s="48" t="s">
        <v>1175</v>
      </c>
      <c r="D278" s="42"/>
      <c r="E278" s="31"/>
      <c r="F278" s="31"/>
      <c r="G278" s="31"/>
    </row>
    <row r="279" spans="1:17" ht="18" customHeight="1" x14ac:dyDescent="0.35">
      <c r="A279" s="7" t="s">
        <v>7</v>
      </c>
      <c r="B279" s="7">
        <v>19736</v>
      </c>
      <c r="C279" s="48" t="s">
        <v>1176</v>
      </c>
      <c r="D279" s="42"/>
      <c r="E279" s="31"/>
      <c r="F279" s="31"/>
      <c r="G279" s="31"/>
    </row>
    <row r="280" spans="1:17" ht="18" customHeight="1" x14ac:dyDescent="0.35">
      <c r="A280" s="7" t="s">
        <v>8</v>
      </c>
      <c r="B280" s="7">
        <v>19737</v>
      </c>
      <c r="C280" s="48" t="s">
        <v>1177</v>
      </c>
      <c r="D280" s="42"/>
      <c r="E280" s="31"/>
      <c r="F280" s="31"/>
      <c r="G280" s="31"/>
    </row>
    <row r="281" spans="1:17" ht="18" customHeight="1" x14ac:dyDescent="0.35">
      <c r="A281" s="7" t="s">
        <v>9</v>
      </c>
      <c r="B281" s="7">
        <v>19739</v>
      </c>
      <c r="C281" s="48" t="s">
        <v>1178</v>
      </c>
      <c r="D281" s="42"/>
      <c r="E281" s="31"/>
      <c r="F281" s="31"/>
      <c r="G281" s="31"/>
    </row>
    <row r="282" spans="1:17" ht="18" customHeight="1" x14ac:dyDescent="0.35">
      <c r="A282" s="7" t="s">
        <v>10</v>
      </c>
      <c r="B282" s="7">
        <v>19740</v>
      </c>
      <c r="C282" s="48" t="s">
        <v>1179</v>
      </c>
      <c r="D282" s="42"/>
      <c r="E282" s="31"/>
      <c r="F282" s="31"/>
      <c r="G282" s="31"/>
    </row>
    <row r="283" spans="1:17" ht="18" customHeight="1" x14ac:dyDescent="0.35">
      <c r="A283" s="7" t="s">
        <v>11</v>
      </c>
      <c r="B283" s="7">
        <v>19749</v>
      </c>
      <c r="C283" s="48" t="s">
        <v>1180</v>
      </c>
      <c r="D283" s="42"/>
      <c r="E283" s="31"/>
      <c r="F283" s="31"/>
      <c r="G283" s="31"/>
    </row>
    <row r="284" spans="1:17" ht="18" customHeight="1" x14ac:dyDescent="0.35">
      <c r="A284" s="7" t="s">
        <v>12</v>
      </c>
      <c r="B284" s="7">
        <v>19751</v>
      </c>
      <c r="C284" s="48" t="s">
        <v>1181</v>
      </c>
      <c r="D284" s="42"/>
      <c r="E284" s="31"/>
      <c r="F284" s="31"/>
      <c r="G284" s="31"/>
    </row>
    <row r="285" spans="1:17" ht="18" customHeight="1" x14ac:dyDescent="0.35">
      <c r="A285" s="7" t="s">
        <v>13</v>
      </c>
      <c r="B285" s="7">
        <v>19752</v>
      </c>
      <c r="C285" s="48" t="s">
        <v>46</v>
      </c>
      <c r="D285" s="42"/>
      <c r="E285" s="31"/>
      <c r="F285" s="31"/>
      <c r="G285" s="31"/>
    </row>
    <row r="286" spans="1:17" ht="18" customHeight="1" x14ac:dyDescent="0.35">
      <c r="A286" s="7" t="s">
        <v>14</v>
      </c>
      <c r="B286" s="7">
        <v>19753</v>
      </c>
      <c r="C286" s="48" t="s">
        <v>1182</v>
      </c>
      <c r="D286" s="14"/>
      <c r="E286" s="8"/>
      <c r="F286" s="8"/>
      <c r="G286" s="8"/>
    </row>
    <row r="287" spans="1:17" ht="18" customHeight="1" x14ac:dyDescent="0.35">
      <c r="A287" s="7" t="s">
        <v>15</v>
      </c>
      <c r="B287" s="7">
        <v>19758</v>
      </c>
      <c r="C287" s="48" t="s">
        <v>1183</v>
      </c>
      <c r="D287" s="14"/>
      <c r="E287" s="8"/>
      <c r="F287" s="8"/>
      <c r="G287" s="8"/>
    </row>
    <row r="288" spans="1:17" ht="18" customHeight="1" x14ac:dyDescent="0.35">
      <c r="A288" s="7" t="s">
        <v>16</v>
      </c>
      <c r="B288" s="7">
        <v>19759</v>
      </c>
      <c r="C288" s="48" t="s">
        <v>1184</v>
      </c>
      <c r="D288" s="14"/>
      <c r="E288" s="8"/>
      <c r="F288" s="8"/>
      <c r="G288" s="8"/>
    </row>
    <row r="289" spans="1:7" ht="18" customHeight="1" x14ac:dyDescent="0.35">
      <c r="A289" s="7" t="s">
        <v>17</v>
      </c>
      <c r="B289" s="7">
        <v>19760</v>
      </c>
      <c r="C289" s="48" t="s">
        <v>1596</v>
      </c>
      <c r="D289" s="14"/>
      <c r="E289" s="8"/>
      <c r="F289" s="8"/>
      <c r="G289" s="8"/>
    </row>
    <row r="290" spans="1:7" ht="18" customHeight="1" x14ac:dyDescent="0.35">
      <c r="A290" s="7" t="s">
        <v>18</v>
      </c>
      <c r="B290" s="7">
        <v>19762</v>
      </c>
      <c r="C290" s="48" t="s">
        <v>1185</v>
      </c>
      <c r="D290" s="14"/>
      <c r="E290" s="8"/>
      <c r="F290" s="8"/>
      <c r="G290" s="8"/>
    </row>
    <row r="291" spans="1:7" ht="18" customHeight="1" x14ac:dyDescent="0.35">
      <c r="A291" s="7" t="s">
        <v>19</v>
      </c>
      <c r="B291" s="7">
        <v>19766</v>
      </c>
      <c r="C291" s="48" t="s">
        <v>1186</v>
      </c>
      <c r="D291" s="14"/>
      <c r="E291" s="8"/>
      <c r="F291" s="8"/>
      <c r="G291" s="8"/>
    </row>
    <row r="292" spans="1:7" ht="18" customHeight="1" x14ac:dyDescent="0.35">
      <c r="A292" s="7" t="s">
        <v>20</v>
      </c>
      <c r="B292" s="14">
        <v>20014</v>
      </c>
      <c r="C292" s="8" t="s">
        <v>212</v>
      </c>
      <c r="D292" s="14"/>
      <c r="E292" s="8"/>
      <c r="F292" s="8"/>
      <c r="G292" s="8"/>
    </row>
    <row r="293" spans="1:7" ht="18" customHeight="1" x14ac:dyDescent="0.35">
      <c r="A293" s="7" t="s">
        <v>21</v>
      </c>
      <c r="B293" s="14">
        <v>20438</v>
      </c>
      <c r="C293" s="8" t="s">
        <v>578</v>
      </c>
      <c r="D293" s="14"/>
      <c r="E293" s="8"/>
      <c r="F293" s="8"/>
      <c r="G293" s="8"/>
    </row>
    <row r="294" spans="1:7" ht="18" customHeight="1" x14ac:dyDescent="0.35">
      <c r="A294" s="7" t="s">
        <v>22</v>
      </c>
      <c r="B294" s="14">
        <v>20476</v>
      </c>
      <c r="C294" s="8" t="s">
        <v>601</v>
      </c>
      <c r="D294" s="14"/>
      <c r="E294" s="8"/>
      <c r="F294" s="8"/>
      <c r="G294" s="8"/>
    </row>
    <row r="295" spans="1:7" ht="18" customHeight="1" x14ac:dyDescent="0.35">
      <c r="A295" s="7" t="s">
        <v>23</v>
      </c>
      <c r="B295" s="14">
        <v>20876</v>
      </c>
      <c r="C295" s="8" t="s">
        <v>1546</v>
      </c>
      <c r="D295" s="14"/>
      <c r="E295" s="8"/>
      <c r="F295" s="8"/>
      <c r="G295" s="8"/>
    </row>
    <row r="296" spans="1:7" ht="18" customHeight="1" x14ac:dyDescent="0.35">
      <c r="A296" s="7">
        <v>21</v>
      </c>
      <c r="B296" s="14">
        <v>20898</v>
      </c>
      <c r="C296" s="8" t="s">
        <v>1569</v>
      </c>
      <c r="D296" s="8"/>
      <c r="E296" s="8"/>
      <c r="F296" s="8"/>
      <c r="G296" s="8"/>
    </row>
    <row r="297" spans="1:7" ht="18" customHeight="1" x14ac:dyDescent="0.35">
      <c r="A297" s="193"/>
      <c r="B297" s="194"/>
      <c r="C297" s="194"/>
      <c r="D297" s="195"/>
      <c r="E297" s="194"/>
      <c r="F297" s="194"/>
      <c r="G297" s="194"/>
    </row>
    <row r="298" spans="1:7" ht="18" customHeight="1" x14ac:dyDescent="0.35">
      <c r="A298" s="10"/>
    </row>
    <row r="299" spans="1:7" ht="18" customHeight="1" x14ac:dyDescent="0.35">
      <c r="A299" s="10"/>
      <c r="D299" s="110"/>
      <c r="G299" s="30"/>
    </row>
    <row r="300" spans="1:7" ht="18" customHeight="1" x14ac:dyDescent="0.35">
      <c r="A300" s="10"/>
    </row>
    <row r="301" spans="1:7" ht="18" customHeight="1" x14ac:dyDescent="0.35">
      <c r="A301" s="10"/>
      <c r="D301" s="110"/>
    </row>
    <row r="302" spans="1:7" ht="18" customHeight="1" x14ac:dyDescent="0.35">
      <c r="A302" s="10"/>
      <c r="D302" s="96"/>
      <c r="E302" s="11"/>
      <c r="F302" s="11"/>
      <c r="G302" s="17"/>
    </row>
    <row r="303" spans="1:7" ht="18" customHeight="1" x14ac:dyDescent="0.35">
      <c r="A303" s="10"/>
      <c r="D303" s="128"/>
      <c r="E303" s="96"/>
      <c r="F303" s="96"/>
      <c r="G303" s="59"/>
    </row>
    <row r="304" spans="1:7" ht="18" customHeight="1" x14ac:dyDescent="0.35">
      <c r="A304" s="10"/>
    </row>
    <row r="305" spans="1:17" ht="18" customHeight="1" x14ac:dyDescent="0.35">
      <c r="A305" s="10"/>
      <c r="D305" s="110"/>
    </row>
    <row r="306" spans="1:17" ht="18" customHeight="1" x14ac:dyDescent="0.35">
      <c r="A306" s="10"/>
      <c r="G306" s="30"/>
    </row>
    <row r="307" spans="1:17" ht="18" customHeight="1" x14ac:dyDescent="0.35">
      <c r="A307" s="10"/>
    </row>
    <row r="308" spans="1:17" ht="18" customHeight="1" x14ac:dyDescent="0.35">
      <c r="A308" s="10"/>
      <c r="D308" s="110"/>
    </row>
    <row r="309" spans="1:17" ht="18" customHeight="1" x14ac:dyDescent="0.35">
      <c r="A309" s="10"/>
      <c r="G309" s="17"/>
    </row>
    <row r="310" spans="1:17" ht="18" customHeight="1" x14ac:dyDescent="0.35">
      <c r="A310" s="10"/>
      <c r="D310" s="110"/>
      <c r="G310" s="59"/>
    </row>
    <row r="311" spans="1:17" ht="18" customHeight="1" x14ac:dyDescent="0.35">
      <c r="A311" s="10"/>
      <c r="D311" s="50"/>
      <c r="E311" s="51"/>
      <c r="F311" s="51"/>
      <c r="G311" s="57"/>
    </row>
    <row r="312" spans="1:17" ht="18" customHeight="1" x14ac:dyDescent="0.35">
      <c r="A312" s="10"/>
      <c r="D312" s="50"/>
      <c r="E312" s="51"/>
      <c r="F312" s="51"/>
      <c r="G312" s="52"/>
    </row>
    <row r="313" spans="1:17" ht="18" customHeight="1" x14ac:dyDescent="0.35">
      <c r="A313" s="10"/>
      <c r="D313" s="50"/>
      <c r="E313" s="51"/>
      <c r="F313" s="51"/>
      <c r="G313" s="52"/>
    </row>
    <row r="314" spans="1:17" ht="18" customHeight="1" x14ac:dyDescent="0.35">
      <c r="A314" s="10"/>
      <c r="B314" s="35"/>
      <c r="C314" s="33"/>
      <c r="D314" s="50"/>
      <c r="E314" s="51"/>
      <c r="F314" s="51"/>
      <c r="G314" s="52"/>
    </row>
    <row r="315" spans="1:17" ht="18" customHeight="1" x14ac:dyDescent="0.35">
      <c r="A315" s="10"/>
      <c r="B315" s="35"/>
      <c r="C315" s="33"/>
      <c r="D315" s="50"/>
      <c r="E315" s="51"/>
      <c r="F315" s="51"/>
      <c r="G315" s="52"/>
    </row>
    <row r="316" spans="1:17" ht="18" customHeight="1" x14ac:dyDescent="0.35">
      <c r="B316" s="221" t="s">
        <v>0</v>
      </c>
      <c r="C316" s="221"/>
      <c r="D316" s="221"/>
      <c r="E316" s="221"/>
      <c r="F316" s="221"/>
      <c r="G316" s="221"/>
    </row>
    <row r="317" spans="1:17" s="11" customFormat="1" ht="18" customHeight="1" x14ac:dyDescent="0.35">
      <c r="A317" s="35"/>
      <c r="B317" s="221" t="str">
        <f>CONCATENATE("รายชื่อนักเรียน  ",'สรุปจำนวน-นร.'!$B$2," ชั้นมัธยมศึกษาปีที่ 3/8")</f>
        <v>รายชื่อนักเรียน  ภาคเรียนที่ 2 ปีการศึกษา 2568 ชั้นมัธยมศึกษาปีที่ 3/8</v>
      </c>
      <c r="C317" s="221"/>
      <c r="D317" s="221"/>
      <c r="E317" s="221"/>
      <c r="F317" s="221"/>
      <c r="G317" s="221"/>
      <c r="I317" s="2"/>
      <c r="J317"/>
      <c r="K317"/>
      <c r="L317"/>
      <c r="M317"/>
      <c r="N317"/>
      <c r="O317"/>
      <c r="P317"/>
      <c r="Q317"/>
    </row>
    <row r="318" spans="1:17" s="11" customFormat="1" ht="18" customHeight="1" x14ac:dyDescent="0.35">
      <c r="A318" s="35"/>
      <c r="B318" s="221" t="str">
        <f>"ครูที่ปรึกษา : "&amp;ครูที่ปรึกษา!$D$34</f>
        <v xml:space="preserve">ครูที่ปรึกษา : 1. นางนภัสชล  โคตรชมภู  2. นางสาวกุสุมาสพ์  วารีไสย์ </v>
      </c>
      <c r="C318" s="221"/>
      <c r="D318" s="221"/>
      <c r="E318" s="221"/>
      <c r="F318" s="221"/>
      <c r="G318" s="221"/>
      <c r="I318" s="2"/>
      <c r="J318"/>
      <c r="K318"/>
      <c r="L318"/>
      <c r="M318"/>
      <c r="N318"/>
      <c r="O318"/>
      <c r="P318"/>
      <c r="Q318"/>
    </row>
    <row r="319" spans="1:17" s="11" customFormat="1" ht="18" customHeight="1" x14ac:dyDescent="0.35">
      <c r="A319" s="35"/>
      <c r="B319" s="219" t="str" cm="1">
        <f t="array" ref="B319">"ชาย  " &amp; SUM(COUNTIF(C321:C360,{"นาย","เด็กชาย"}&amp;"*")) &amp; "  คน     หญิง  " &amp; SUM(COUNTIF(C321:C360,{"นางสาว","เด็กหญิง"}&amp;"*")) &amp; "  คน     รวม  " &amp; COUNTA(C321:C360) &amp; "  คน"</f>
        <v>ชาย  12  คน     หญิง  11  คน     รวม  23  คน</v>
      </c>
      <c r="C319" s="219"/>
      <c r="D319" s="219"/>
      <c r="E319" s="219"/>
      <c r="F319" s="219"/>
      <c r="G319" s="219"/>
      <c r="I319" s="2"/>
      <c r="J319"/>
      <c r="K319"/>
      <c r="L319"/>
      <c r="M319"/>
      <c r="N319"/>
      <c r="O319"/>
      <c r="P319"/>
      <c r="Q319"/>
    </row>
    <row r="320" spans="1:17" ht="18" customHeight="1" x14ac:dyDescent="0.35">
      <c r="A320" s="7" t="s">
        <v>1</v>
      </c>
      <c r="B320" s="7" t="s">
        <v>2</v>
      </c>
      <c r="C320" s="14" t="s">
        <v>34</v>
      </c>
      <c r="D320" s="14"/>
      <c r="E320" s="8"/>
      <c r="F320" s="8"/>
      <c r="G320" s="8"/>
    </row>
    <row r="321" spans="1:7" ht="18" customHeight="1" x14ac:dyDescent="0.35">
      <c r="A321" s="7" t="s">
        <v>4</v>
      </c>
      <c r="B321" s="7">
        <v>19769</v>
      </c>
      <c r="C321" s="21" t="s">
        <v>1187</v>
      </c>
      <c r="D321" s="42"/>
      <c r="E321" s="31"/>
      <c r="F321" s="31"/>
      <c r="G321" s="31"/>
    </row>
    <row r="322" spans="1:7" ht="18" customHeight="1" x14ac:dyDescent="0.35">
      <c r="A322" s="7" t="s">
        <v>5</v>
      </c>
      <c r="B322" s="7">
        <v>19771</v>
      </c>
      <c r="C322" s="21" t="s">
        <v>1188</v>
      </c>
      <c r="D322" s="42"/>
      <c r="E322" s="31"/>
      <c r="F322" s="31"/>
      <c r="G322" s="31"/>
    </row>
    <row r="323" spans="1:7" ht="18" customHeight="1" x14ac:dyDescent="0.35">
      <c r="A323" s="13" t="s">
        <v>6</v>
      </c>
      <c r="B323" s="18">
        <v>19772</v>
      </c>
      <c r="C323" s="21" t="s">
        <v>1189</v>
      </c>
      <c r="D323" s="42"/>
      <c r="E323" s="31"/>
      <c r="F323" s="31"/>
      <c r="G323" s="31"/>
    </row>
    <row r="324" spans="1:7" ht="18" customHeight="1" x14ac:dyDescent="0.35">
      <c r="A324" s="13" t="s">
        <v>7</v>
      </c>
      <c r="B324" s="18">
        <v>19774</v>
      </c>
      <c r="C324" s="21" t="s">
        <v>1190</v>
      </c>
      <c r="D324" s="14"/>
      <c r="E324" s="8"/>
      <c r="F324" s="8"/>
      <c r="G324" s="31"/>
    </row>
    <row r="325" spans="1:7" ht="18" customHeight="1" x14ac:dyDescent="0.35">
      <c r="A325" s="7" t="s">
        <v>8</v>
      </c>
      <c r="B325" s="7">
        <v>19775</v>
      </c>
      <c r="C325" s="21" t="s">
        <v>1191</v>
      </c>
      <c r="D325" s="14"/>
      <c r="E325" s="8"/>
      <c r="F325" s="8"/>
      <c r="G325" s="31"/>
    </row>
    <row r="326" spans="1:7" ht="18" customHeight="1" x14ac:dyDescent="0.35">
      <c r="A326" s="7" t="s">
        <v>9</v>
      </c>
      <c r="B326" s="18">
        <v>19778</v>
      </c>
      <c r="C326" s="21" t="s">
        <v>1192</v>
      </c>
      <c r="D326" s="14"/>
      <c r="E326" s="8"/>
      <c r="F326" s="8"/>
      <c r="G326" s="31"/>
    </row>
    <row r="327" spans="1:7" ht="18" customHeight="1" x14ac:dyDescent="0.35">
      <c r="A327" s="7" t="s">
        <v>10</v>
      </c>
      <c r="B327" s="7">
        <v>19779</v>
      </c>
      <c r="C327" s="21" t="s">
        <v>1193</v>
      </c>
      <c r="D327" s="14"/>
      <c r="E327" s="8"/>
      <c r="F327" s="8"/>
      <c r="G327" s="31"/>
    </row>
    <row r="328" spans="1:7" ht="18" customHeight="1" x14ac:dyDescent="0.35">
      <c r="A328" s="7" t="s">
        <v>11</v>
      </c>
      <c r="B328" s="18">
        <v>19780</v>
      </c>
      <c r="C328" s="21" t="s">
        <v>1194</v>
      </c>
      <c r="D328" s="14"/>
      <c r="E328" s="8"/>
      <c r="F328" s="8"/>
      <c r="G328" s="31"/>
    </row>
    <row r="329" spans="1:7" ht="18" customHeight="1" x14ac:dyDescent="0.35">
      <c r="A329" s="7" t="s">
        <v>12</v>
      </c>
      <c r="B329" s="7">
        <v>19781</v>
      </c>
      <c r="C329" s="21" t="s">
        <v>1195</v>
      </c>
      <c r="D329" s="14"/>
      <c r="E329" s="8"/>
      <c r="F329" s="8"/>
      <c r="G329" s="8"/>
    </row>
    <row r="330" spans="1:7" ht="18" customHeight="1" x14ac:dyDescent="0.35">
      <c r="A330" s="7" t="s">
        <v>13</v>
      </c>
      <c r="B330" s="18">
        <v>19784</v>
      </c>
      <c r="C330" s="21" t="s">
        <v>1196</v>
      </c>
      <c r="D330" s="14"/>
      <c r="E330" s="8"/>
      <c r="F330" s="8"/>
      <c r="G330" s="8"/>
    </row>
    <row r="331" spans="1:7" ht="18" customHeight="1" x14ac:dyDescent="0.35">
      <c r="A331" s="7" t="s">
        <v>14</v>
      </c>
      <c r="B331" s="7">
        <v>19785</v>
      </c>
      <c r="C331" s="21" t="s">
        <v>1197</v>
      </c>
      <c r="D331" s="14"/>
      <c r="E331" s="8"/>
      <c r="F331" s="8"/>
      <c r="G331" s="8"/>
    </row>
    <row r="332" spans="1:7" ht="18" customHeight="1" x14ac:dyDescent="0.35">
      <c r="A332" s="7" t="s">
        <v>15</v>
      </c>
      <c r="B332" s="7">
        <v>19787</v>
      </c>
      <c r="C332" s="21" t="s">
        <v>1198</v>
      </c>
      <c r="D332" s="14"/>
      <c r="E332" s="8"/>
      <c r="F332" s="8"/>
      <c r="G332" s="8"/>
    </row>
    <row r="333" spans="1:7" ht="18" customHeight="1" x14ac:dyDescent="0.35">
      <c r="A333" s="7" t="s">
        <v>16</v>
      </c>
      <c r="B333" s="18">
        <v>19788</v>
      </c>
      <c r="C333" s="21" t="s">
        <v>1199</v>
      </c>
      <c r="D333" s="14"/>
      <c r="E333" s="8"/>
      <c r="F333" s="8"/>
      <c r="G333" s="8"/>
    </row>
    <row r="334" spans="1:7" ht="18" customHeight="1" x14ac:dyDescent="0.35">
      <c r="A334" s="7" t="s">
        <v>17</v>
      </c>
      <c r="B334" s="18">
        <v>19790</v>
      </c>
      <c r="C334" s="21" t="s">
        <v>1200</v>
      </c>
      <c r="D334" s="14"/>
      <c r="E334" s="8"/>
      <c r="F334" s="8"/>
      <c r="G334" s="8"/>
    </row>
    <row r="335" spans="1:7" ht="18" customHeight="1" x14ac:dyDescent="0.35">
      <c r="A335" s="7" t="s">
        <v>18</v>
      </c>
      <c r="B335" s="7">
        <v>19791</v>
      </c>
      <c r="C335" s="21" t="s">
        <v>1201</v>
      </c>
      <c r="D335" s="14"/>
      <c r="E335" s="8"/>
      <c r="F335" s="8"/>
      <c r="G335" s="8"/>
    </row>
    <row r="336" spans="1:7" ht="18" customHeight="1" x14ac:dyDescent="0.35">
      <c r="A336" s="7" t="s">
        <v>19</v>
      </c>
      <c r="B336" s="18">
        <v>19792</v>
      </c>
      <c r="C336" s="21" t="s">
        <v>1202</v>
      </c>
      <c r="D336" s="14"/>
      <c r="E336" s="8"/>
      <c r="F336" s="8"/>
      <c r="G336" s="8"/>
    </row>
    <row r="337" spans="1:7" ht="18" customHeight="1" x14ac:dyDescent="0.35">
      <c r="A337" s="7" t="s">
        <v>20</v>
      </c>
      <c r="B337" s="7">
        <v>19793</v>
      </c>
      <c r="C337" s="21" t="s">
        <v>1203</v>
      </c>
      <c r="D337" s="14"/>
      <c r="E337" s="8"/>
      <c r="F337" s="8"/>
      <c r="G337" s="8"/>
    </row>
    <row r="338" spans="1:7" ht="18" customHeight="1" x14ac:dyDescent="0.35">
      <c r="A338" s="7" t="s">
        <v>21</v>
      </c>
      <c r="B338" s="18">
        <v>19798</v>
      </c>
      <c r="C338" s="21" t="s">
        <v>1204</v>
      </c>
      <c r="D338" s="14"/>
      <c r="E338" s="8"/>
      <c r="F338" s="8"/>
      <c r="G338" s="8"/>
    </row>
    <row r="339" spans="1:7" ht="18" customHeight="1" x14ac:dyDescent="0.35">
      <c r="A339" s="7" t="s">
        <v>22</v>
      </c>
      <c r="B339" s="7">
        <v>19799</v>
      </c>
      <c r="C339" s="21" t="s">
        <v>1205</v>
      </c>
      <c r="D339" s="14"/>
      <c r="E339" s="8"/>
      <c r="F339" s="8"/>
      <c r="G339" s="8"/>
    </row>
    <row r="340" spans="1:7" ht="18" customHeight="1" x14ac:dyDescent="0.35">
      <c r="A340" s="7" t="s">
        <v>23</v>
      </c>
      <c r="B340" s="18">
        <v>19800</v>
      </c>
      <c r="C340" s="21" t="s">
        <v>1206</v>
      </c>
      <c r="D340" s="14"/>
      <c r="E340" s="8"/>
      <c r="F340" s="8"/>
      <c r="G340" s="8"/>
    </row>
    <row r="341" spans="1:7" ht="18" customHeight="1" x14ac:dyDescent="0.35">
      <c r="A341" s="7" t="s">
        <v>24</v>
      </c>
      <c r="B341" s="14">
        <v>20439</v>
      </c>
      <c r="C341" s="8" t="s">
        <v>623</v>
      </c>
      <c r="D341" s="14"/>
      <c r="E341" s="8"/>
      <c r="F341" s="8"/>
      <c r="G341" s="8"/>
    </row>
    <row r="342" spans="1:7" ht="18" customHeight="1" x14ac:dyDescent="0.35">
      <c r="A342" s="7" t="s">
        <v>25</v>
      </c>
      <c r="B342" s="14">
        <v>20442</v>
      </c>
      <c r="C342" s="8" t="s">
        <v>580</v>
      </c>
      <c r="D342" s="14"/>
      <c r="E342" s="8"/>
      <c r="F342" s="8"/>
      <c r="G342" s="8"/>
    </row>
    <row r="343" spans="1:7" ht="18" customHeight="1" x14ac:dyDescent="0.35">
      <c r="A343" s="7" t="s">
        <v>26</v>
      </c>
      <c r="B343" s="14">
        <v>20498</v>
      </c>
      <c r="C343" s="8" t="s">
        <v>638</v>
      </c>
      <c r="D343" s="14"/>
      <c r="E343" s="8"/>
      <c r="F343" s="8"/>
      <c r="G343" s="8"/>
    </row>
    <row r="344" spans="1:7" ht="18" customHeight="1" x14ac:dyDescent="0.35">
      <c r="A344" s="193"/>
      <c r="B344" s="194"/>
      <c r="C344" s="194"/>
      <c r="D344" s="195"/>
      <c r="E344" s="194"/>
      <c r="F344" s="194"/>
      <c r="G344" s="194"/>
    </row>
    <row r="345" spans="1:7" ht="18" customHeight="1" x14ac:dyDescent="0.35">
      <c r="A345" s="10"/>
    </row>
    <row r="346" spans="1:7" ht="18" customHeight="1" x14ac:dyDescent="0.35">
      <c r="A346" s="10"/>
    </row>
    <row r="347" spans="1:7" ht="18" customHeight="1" x14ac:dyDescent="0.35">
      <c r="A347" s="10"/>
    </row>
    <row r="348" spans="1:7" ht="18" customHeight="1" x14ac:dyDescent="0.35">
      <c r="A348" s="10"/>
    </row>
    <row r="349" spans="1:7" ht="18" customHeight="1" x14ac:dyDescent="0.35">
      <c r="A349" s="10"/>
    </row>
    <row r="350" spans="1:7" ht="18" customHeight="1" x14ac:dyDescent="0.35">
      <c r="A350" s="10"/>
    </row>
    <row r="351" spans="1:7" ht="18" customHeight="1" x14ac:dyDescent="0.35">
      <c r="A351" s="10"/>
      <c r="G351" s="30"/>
    </row>
    <row r="352" spans="1:7" ht="18" customHeight="1" x14ac:dyDescent="0.35">
      <c r="A352" s="10"/>
      <c r="D352" s="109"/>
      <c r="E352" s="22"/>
      <c r="F352" s="22"/>
      <c r="G352" s="60"/>
    </row>
    <row r="353" spans="1:17" s="11" customFormat="1" ht="18" customHeight="1" x14ac:dyDescent="0.35">
      <c r="A353" s="10"/>
      <c r="B353" s="9"/>
      <c r="C353" s="9"/>
      <c r="D353" s="35"/>
      <c r="E353" s="9"/>
      <c r="F353" s="9"/>
      <c r="G353" s="9"/>
      <c r="I353" s="2"/>
      <c r="J353"/>
      <c r="K353"/>
      <c r="L353"/>
      <c r="M353"/>
      <c r="N353"/>
      <c r="O353"/>
      <c r="P353"/>
      <c r="Q353"/>
    </row>
    <row r="354" spans="1:17" s="11" customFormat="1" ht="18" customHeight="1" x14ac:dyDescent="0.35">
      <c r="A354" s="10"/>
      <c r="B354" s="9"/>
      <c r="C354" s="9"/>
      <c r="D354" s="35"/>
      <c r="E354" s="9"/>
      <c r="F354" s="9"/>
      <c r="G354" s="9"/>
      <c r="I354" s="2"/>
      <c r="J354"/>
      <c r="K354"/>
      <c r="L354"/>
      <c r="M354"/>
      <c r="N354"/>
      <c r="O354"/>
      <c r="P354"/>
      <c r="Q354"/>
    </row>
    <row r="355" spans="1:17" s="11" customFormat="1" ht="18" customHeight="1" x14ac:dyDescent="0.35">
      <c r="A355" s="10"/>
      <c r="B355" s="9"/>
      <c r="C355" s="9"/>
      <c r="D355" s="35"/>
      <c r="E355" s="9"/>
      <c r="F355" s="9"/>
      <c r="G355" s="9"/>
      <c r="I355" s="2"/>
      <c r="J355"/>
      <c r="K355"/>
      <c r="L355"/>
      <c r="M355"/>
      <c r="N355"/>
      <c r="O355"/>
      <c r="P355"/>
      <c r="Q355"/>
    </row>
    <row r="356" spans="1:17" s="11" customFormat="1" ht="18" customHeight="1" x14ac:dyDescent="0.35">
      <c r="A356" s="10"/>
      <c r="D356" s="110"/>
      <c r="E356" s="110"/>
      <c r="F356" s="110"/>
      <c r="G356" s="58"/>
      <c r="I356" s="2"/>
      <c r="J356"/>
      <c r="K356"/>
      <c r="L356"/>
      <c r="M356"/>
      <c r="N356"/>
      <c r="O356"/>
      <c r="P356"/>
      <c r="Q356"/>
    </row>
    <row r="357" spans="1:17" s="11" customFormat="1" ht="18" customHeight="1" x14ac:dyDescent="0.35">
      <c r="A357" s="10"/>
      <c r="B357" s="10"/>
      <c r="C357" s="33"/>
      <c r="D357" s="128"/>
      <c r="E357" s="128"/>
      <c r="F357" s="128"/>
      <c r="G357" s="128"/>
      <c r="I357" s="2"/>
      <c r="J357"/>
      <c r="K357"/>
      <c r="L357"/>
      <c r="M357"/>
      <c r="N357"/>
      <c r="O357"/>
      <c r="P357"/>
      <c r="Q357"/>
    </row>
    <row r="358" spans="1:17" ht="18" customHeight="1" x14ac:dyDescent="0.35">
      <c r="A358" s="25"/>
      <c r="B358" s="11"/>
      <c r="C358" s="11"/>
      <c r="D358" s="130"/>
      <c r="E358" s="130"/>
      <c r="F358" s="130"/>
      <c r="G358" s="130"/>
    </row>
    <row r="359" spans="1:17" ht="18" customHeight="1" x14ac:dyDescent="0.35">
      <c r="B359" s="11"/>
      <c r="C359" s="11"/>
      <c r="D359" s="128"/>
      <c r="E359" s="128"/>
      <c r="F359" s="128"/>
      <c r="G359" s="128"/>
    </row>
    <row r="360" spans="1:17" ht="18" customHeight="1" x14ac:dyDescent="0.35">
      <c r="B360" s="11"/>
      <c r="C360" s="11"/>
      <c r="D360" s="128"/>
      <c r="E360" s="128"/>
      <c r="F360" s="128"/>
      <c r="G360" s="128"/>
    </row>
    <row r="361" spans="1:17" ht="18" customHeight="1" x14ac:dyDescent="0.35">
      <c r="B361" s="221" t="s">
        <v>0</v>
      </c>
      <c r="C361" s="221"/>
      <c r="D361" s="221"/>
      <c r="E361" s="221"/>
      <c r="F361" s="221"/>
      <c r="G361" s="221"/>
    </row>
    <row r="362" spans="1:17" s="11" customFormat="1" ht="18" customHeight="1" x14ac:dyDescent="0.35">
      <c r="A362" s="35"/>
      <c r="B362" s="221" t="str">
        <f>CONCATENATE("รายชื่อนักเรียน  ",'สรุปจำนวน-นร.'!$B$2," ชั้นมัธยมศึกษาปีที่ 3/9")</f>
        <v>รายชื่อนักเรียน  ภาคเรียนที่ 2 ปีการศึกษา 2568 ชั้นมัธยมศึกษาปีที่ 3/9</v>
      </c>
      <c r="C362" s="221"/>
      <c r="D362" s="221"/>
      <c r="E362" s="221"/>
      <c r="F362" s="221"/>
      <c r="G362" s="221"/>
      <c r="I362" s="2"/>
      <c r="J362"/>
      <c r="K362"/>
      <c r="L362"/>
      <c r="M362"/>
      <c r="N362"/>
      <c r="O362"/>
      <c r="P362"/>
      <c r="Q362"/>
    </row>
    <row r="363" spans="1:17" s="11" customFormat="1" ht="18" customHeight="1" x14ac:dyDescent="0.35">
      <c r="A363" s="35"/>
      <c r="B363" s="221" t="str">
        <f>"ครูที่ปรึกษา : "&amp;ครูที่ปรึกษา!$D$35</f>
        <v>ครูที่ปรึกษา : 1. นางสาวศศิธร  อัศวภูมิ  2.  นางสาวปนิดา การฟุ้ง</v>
      </c>
      <c r="C363" s="221"/>
      <c r="D363" s="221"/>
      <c r="E363" s="221"/>
      <c r="F363" s="221"/>
      <c r="G363" s="221"/>
      <c r="I363" s="2"/>
      <c r="J363"/>
      <c r="K363"/>
      <c r="L363"/>
      <c r="M363"/>
      <c r="N363"/>
      <c r="O363"/>
      <c r="P363"/>
      <c r="Q363"/>
    </row>
    <row r="364" spans="1:17" s="11" customFormat="1" ht="18" customHeight="1" x14ac:dyDescent="0.35">
      <c r="A364" s="35"/>
      <c r="B364" s="219" t="str">
        <f>"ชาย  " &amp; SUM(COUNTIF(C366:C405,{"นาย","เด็กชาย"}&amp;"*")) &amp; "  คน     หญิง  " &amp; SUM(COUNTIF(C366:C405,{"นางสาว","เด็กหญิง"}&amp;"*")) &amp; "  คน     รวม  " &amp; COUNTA(C366:C405) &amp; "  คน"</f>
        <v>ชาย  16  คน     หญิง  9  คน     รวม  25  คน</v>
      </c>
      <c r="C364" s="219"/>
      <c r="D364" s="219"/>
      <c r="E364" s="219"/>
      <c r="F364" s="219"/>
      <c r="G364" s="219"/>
      <c r="I364" s="2"/>
      <c r="J364"/>
      <c r="K364"/>
      <c r="L364"/>
      <c r="M364"/>
      <c r="N364"/>
      <c r="O364"/>
      <c r="P364"/>
      <c r="Q364"/>
    </row>
    <row r="365" spans="1:17" ht="18" customHeight="1" x14ac:dyDescent="0.35">
      <c r="A365" s="7" t="s">
        <v>1</v>
      </c>
      <c r="B365" s="7" t="s">
        <v>2</v>
      </c>
      <c r="C365" s="14" t="s">
        <v>34</v>
      </c>
      <c r="D365" s="14"/>
      <c r="E365" s="8"/>
      <c r="F365" s="8"/>
      <c r="G365" s="8"/>
    </row>
    <row r="366" spans="1:17" ht="18" customHeight="1" x14ac:dyDescent="0.35">
      <c r="A366" s="13" t="s">
        <v>4</v>
      </c>
      <c r="B366" s="18">
        <v>19803</v>
      </c>
      <c r="C366" s="21" t="s">
        <v>1207</v>
      </c>
      <c r="D366" s="42"/>
      <c r="E366" s="31"/>
      <c r="F366" s="31"/>
      <c r="G366" s="31"/>
    </row>
    <row r="367" spans="1:17" ht="18" customHeight="1" x14ac:dyDescent="0.35">
      <c r="A367" s="13" t="s">
        <v>5</v>
      </c>
      <c r="B367" s="7">
        <v>19804</v>
      </c>
      <c r="C367" s="21" t="s">
        <v>1208</v>
      </c>
      <c r="D367" s="42"/>
      <c r="E367" s="31"/>
      <c r="F367" s="31"/>
      <c r="G367" s="31"/>
    </row>
    <row r="368" spans="1:17" ht="18" customHeight="1" x14ac:dyDescent="0.35">
      <c r="A368" s="13" t="s">
        <v>6</v>
      </c>
      <c r="B368" s="7">
        <v>19806</v>
      </c>
      <c r="C368" s="21" t="s">
        <v>1209</v>
      </c>
      <c r="D368" s="42"/>
      <c r="E368" s="31"/>
      <c r="F368" s="31"/>
      <c r="G368" s="31"/>
    </row>
    <row r="369" spans="1:7" ht="18" customHeight="1" x14ac:dyDescent="0.35">
      <c r="A369" s="13" t="s">
        <v>7</v>
      </c>
      <c r="B369" s="18">
        <v>19807</v>
      </c>
      <c r="C369" s="21" t="s">
        <v>1210</v>
      </c>
      <c r="D369" s="14"/>
      <c r="E369" s="8"/>
      <c r="F369" s="8"/>
      <c r="G369" s="31"/>
    </row>
    <row r="370" spans="1:7" ht="18" customHeight="1" x14ac:dyDescent="0.35">
      <c r="A370" s="13" t="s">
        <v>8</v>
      </c>
      <c r="B370" s="7">
        <v>19808</v>
      </c>
      <c r="C370" s="21" t="s">
        <v>1211</v>
      </c>
      <c r="D370" s="14"/>
      <c r="E370" s="8"/>
      <c r="F370" s="8"/>
      <c r="G370" s="31"/>
    </row>
    <row r="371" spans="1:7" ht="18" customHeight="1" x14ac:dyDescent="0.35">
      <c r="A371" s="7" t="s">
        <v>9</v>
      </c>
      <c r="B371" s="18">
        <v>19809</v>
      </c>
      <c r="C371" s="21" t="s">
        <v>1212</v>
      </c>
      <c r="D371" s="14"/>
      <c r="E371" s="8"/>
      <c r="F371" s="8"/>
      <c r="G371" s="31"/>
    </row>
    <row r="372" spans="1:7" ht="18" customHeight="1" x14ac:dyDescent="0.35">
      <c r="A372" s="7" t="s">
        <v>10</v>
      </c>
      <c r="B372" s="18">
        <v>19811</v>
      </c>
      <c r="C372" s="21" t="s">
        <v>1213</v>
      </c>
      <c r="D372" s="14"/>
      <c r="E372" s="8"/>
      <c r="F372" s="8"/>
      <c r="G372" s="31"/>
    </row>
    <row r="373" spans="1:7" ht="18" customHeight="1" x14ac:dyDescent="0.35">
      <c r="A373" s="7" t="s">
        <v>11</v>
      </c>
      <c r="B373" s="7">
        <v>19812</v>
      </c>
      <c r="C373" s="21" t="s">
        <v>1214</v>
      </c>
      <c r="D373" s="14"/>
      <c r="E373" s="8"/>
      <c r="F373" s="8"/>
      <c r="G373" s="31"/>
    </row>
    <row r="374" spans="1:7" ht="18" customHeight="1" x14ac:dyDescent="0.35">
      <c r="A374" s="7" t="s">
        <v>12</v>
      </c>
      <c r="B374" s="18">
        <v>19813</v>
      </c>
      <c r="C374" s="21" t="s">
        <v>1215</v>
      </c>
      <c r="D374" s="14"/>
      <c r="E374" s="8"/>
      <c r="F374" s="8"/>
      <c r="G374" s="8"/>
    </row>
    <row r="375" spans="1:7" ht="18" customHeight="1" x14ac:dyDescent="0.35">
      <c r="A375" s="7" t="s">
        <v>13</v>
      </c>
      <c r="B375" s="7">
        <v>19814</v>
      </c>
      <c r="C375" s="21" t="s">
        <v>1216</v>
      </c>
      <c r="D375" s="14"/>
      <c r="E375" s="8"/>
      <c r="F375" s="8"/>
      <c r="G375" s="8"/>
    </row>
    <row r="376" spans="1:7" ht="18" customHeight="1" x14ac:dyDescent="0.35">
      <c r="A376" s="7" t="s">
        <v>14</v>
      </c>
      <c r="B376" s="18">
        <v>19815</v>
      </c>
      <c r="C376" s="21" t="s">
        <v>1217</v>
      </c>
      <c r="D376" s="14"/>
      <c r="E376" s="8"/>
      <c r="F376" s="8"/>
      <c r="G376" s="8"/>
    </row>
    <row r="377" spans="1:7" ht="18" customHeight="1" x14ac:dyDescent="0.35">
      <c r="A377" s="7" t="s">
        <v>15</v>
      </c>
      <c r="B377" s="7">
        <v>19816</v>
      </c>
      <c r="C377" s="21" t="s">
        <v>1218</v>
      </c>
      <c r="D377" s="14"/>
      <c r="E377" s="8"/>
      <c r="F377" s="8"/>
      <c r="G377" s="8"/>
    </row>
    <row r="378" spans="1:7" ht="18" customHeight="1" x14ac:dyDescent="0.35">
      <c r="A378" s="7" t="s">
        <v>16</v>
      </c>
      <c r="B378" s="7">
        <v>19818</v>
      </c>
      <c r="C378" s="21" t="s">
        <v>1219</v>
      </c>
      <c r="D378" s="14"/>
      <c r="E378" s="8"/>
      <c r="F378" s="8"/>
      <c r="G378" s="8"/>
    </row>
    <row r="379" spans="1:7" ht="18" customHeight="1" x14ac:dyDescent="0.35">
      <c r="A379" s="7" t="s">
        <v>17</v>
      </c>
      <c r="B379" s="18">
        <v>19819</v>
      </c>
      <c r="C379" s="21" t="s">
        <v>1220</v>
      </c>
      <c r="D379" s="14"/>
      <c r="E379" s="8"/>
      <c r="F379" s="8"/>
      <c r="G379" s="8"/>
    </row>
    <row r="380" spans="1:7" ht="18" customHeight="1" x14ac:dyDescent="0.35">
      <c r="A380" s="7" t="s">
        <v>18</v>
      </c>
      <c r="B380" s="18">
        <v>19821</v>
      </c>
      <c r="C380" s="21" t="s">
        <v>1221</v>
      </c>
      <c r="D380" s="14"/>
      <c r="E380" s="8"/>
      <c r="F380" s="8"/>
      <c r="G380" s="8"/>
    </row>
    <row r="381" spans="1:7" ht="18" customHeight="1" x14ac:dyDescent="0.35">
      <c r="A381" s="7" t="s">
        <v>19</v>
      </c>
      <c r="B381" s="7">
        <v>19822</v>
      </c>
      <c r="C381" s="21" t="s">
        <v>1222</v>
      </c>
      <c r="D381" s="14"/>
      <c r="E381" s="8"/>
      <c r="F381" s="8"/>
      <c r="G381" s="8"/>
    </row>
    <row r="382" spans="1:7" ht="18" customHeight="1" x14ac:dyDescent="0.35">
      <c r="A382" s="7" t="s">
        <v>20</v>
      </c>
      <c r="B382" s="7">
        <v>19824</v>
      </c>
      <c r="C382" s="21" t="s">
        <v>1223</v>
      </c>
      <c r="D382" s="14"/>
      <c r="E382" s="8"/>
      <c r="F382" s="8"/>
      <c r="G382" s="8"/>
    </row>
    <row r="383" spans="1:7" ht="18" customHeight="1" x14ac:dyDescent="0.35">
      <c r="A383" s="7" t="s">
        <v>21</v>
      </c>
      <c r="B383" s="18">
        <v>19827</v>
      </c>
      <c r="C383" s="21" t="s">
        <v>1224</v>
      </c>
      <c r="D383" s="14"/>
      <c r="E383" s="8"/>
      <c r="F383" s="8"/>
      <c r="G383" s="8"/>
    </row>
    <row r="384" spans="1:7" ht="18" customHeight="1" x14ac:dyDescent="0.35">
      <c r="A384" s="7" t="s">
        <v>22</v>
      </c>
      <c r="B384" s="7">
        <v>19828</v>
      </c>
      <c r="C384" s="21" t="s">
        <v>1225</v>
      </c>
      <c r="D384" s="14"/>
      <c r="E384" s="8"/>
      <c r="F384" s="8"/>
      <c r="G384" s="8"/>
    </row>
    <row r="385" spans="1:17" ht="18" customHeight="1" x14ac:dyDescent="0.35">
      <c r="A385" s="7" t="s">
        <v>23</v>
      </c>
      <c r="B385" s="18">
        <v>19829</v>
      </c>
      <c r="C385" s="21" t="s">
        <v>1226</v>
      </c>
      <c r="D385" s="14"/>
      <c r="E385" s="8"/>
      <c r="F385" s="8"/>
      <c r="G385" s="8"/>
    </row>
    <row r="386" spans="1:17" ht="18" customHeight="1" x14ac:dyDescent="0.35">
      <c r="A386" s="7" t="s">
        <v>24</v>
      </c>
      <c r="B386" s="7">
        <v>19830</v>
      </c>
      <c r="C386" s="21" t="s">
        <v>1227</v>
      </c>
      <c r="D386" s="14"/>
      <c r="E386" s="8"/>
      <c r="F386" s="8"/>
      <c r="G386" s="8"/>
    </row>
    <row r="387" spans="1:17" ht="18" customHeight="1" x14ac:dyDescent="0.35">
      <c r="A387" s="7" t="s">
        <v>25</v>
      </c>
      <c r="B387" s="18">
        <v>19831</v>
      </c>
      <c r="C387" s="21" t="s">
        <v>1228</v>
      </c>
      <c r="D387" s="14"/>
      <c r="E387" s="8"/>
      <c r="F387" s="8"/>
      <c r="G387" s="8"/>
    </row>
    <row r="388" spans="1:17" ht="18" customHeight="1" x14ac:dyDescent="0.35">
      <c r="A388" s="7" t="s">
        <v>26</v>
      </c>
      <c r="B388" s="18">
        <v>19833</v>
      </c>
      <c r="C388" s="21" t="s">
        <v>1229</v>
      </c>
      <c r="D388" s="14"/>
      <c r="E388" s="8"/>
      <c r="F388" s="8"/>
      <c r="G388" s="8"/>
    </row>
    <row r="389" spans="1:17" ht="18" customHeight="1" x14ac:dyDescent="0.35">
      <c r="A389" s="7" t="s">
        <v>27</v>
      </c>
      <c r="B389" s="14">
        <v>20441</v>
      </c>
      <c r="C389" s="8" t="s">
        <v>579</v>
      </c>
      <c r="D389" s="14"/>
      <c r="E389" s="8"/>
      <c r="F389" s="8"/>
      <c r="G389" s="8"/>
    </row>
    <row r="390" spans="1:17" ht="18" customHeight="1" x14ac:dyDescent="0.35">
      <c r="A390" s="7" t="s">
        <v>28</v>
      </c>
      <c r="B390" s="14">
        <v>20503</v>
      </c>
      <c r="C390" s="8" t="s">
        <v>646</v>
      </c>
      <c r="D390" s="14"/>
      <c r="E390" s="8"/>
      <c r="F390" s="8"/>
      <c r="G390" s="8"/>
    </row>
    <row r="391" spans="1:17" ht="18" customHeight="1" x14ac:dyDescent="0.35">
      <c r="A391" s="193"/>
      <c r="B391" s="194"/>
      <c r="C391" s="194"/>
      <c r="D391" s="195"/>
      <c r="E391" s="194"/>
      <c r="F391" s="194"/>
      <c r="G391" s="194"/>
    </row>
    <row r="392" spans="1:17" ht="18" customHeight="1" x14ac:dyDescent="0.35">
      <c r="A392" s="10"/>
    </row>
    <row r="393" spans="1:17" ht="18" customHeight="1" x14ac:dyDescent="0.35">
      <c r="A393" s="10"/>
    </row>
    <row r="394" spans="1:17" ht="18" customHeight="1" x14ac:dyDescent="0.35">
      <c r="A394" s="10"/>
      <c r="B394" s="35"/>
    </row>
    <row r="395" spans="1:17" ht="18" customHeight="1" x14ac:dyDescent="0.35">
      <c r="A395" s="10"/>
    </row>
    <row r="396" spans="1:17" ht="18" customHeight="1" x14ac:dyDescent="0.35">
      <c r="A396" s="10"/>
    </row>
    <row r="397" spans="1:17" ht="18" customHeight="1" x14ac:dyDescent="0.35">
      <c r="A397" s="10"/>
      <c r="G397" s="30"/>
    </row>
    <row r="398" spans="1:17" s="11" customFormat="1" ht="18" customHeight="1" x14ac:dyDescent="0.35">
      <c r="A398" s="10"/>
      <c r="B398" s="9"/>
      <c r="C398" s="9"/>
      <c r="D398" s="35"/>
      <c r="E398" s="9"/>
      <c r="F398" s="9"/>
      <c r="G398" s="9"/>
      <c r="I398" s="2"/>
      <c r="J398"/>
      <c r="K398"/>
      <c r="L398"/>
      <c r="M398"/>
      <c r="N398"/>
      <c r="O398"/>
      <c r="P398"/>
      <c r="Q398"/>
    </row>
    <row r="399" spans="1:17" s="11" customFormat="1" ht="18" customHeight="1" x14ac:dyDescent="0.35">
      <c r="A399" s="10"/>
      <c r="B399" s="9"/>
      <c r="C399" s="9"/>
      <c r="D399" s="35"/>
      <c r="E399" s="9"/>
      <c r="F399" s="9"/>
      <c r="G399" s="9"/>
      <c r="I399" s="2"/>
      <c r="J399"/>
      <c r="K399"/>
      <c r="L399"/>
      <c r="M399"/>
      <c r="N399"/>
      <c r="O399"/>
      <c r="P399"/>
      <c r="Q399"/>
    </row>
    <row r="400" spans="1:17" s="11" customFormat="1" ht="18" customHeight="1" x14ac:dyDescent="0.35">
      <c r="A400" s="10"/>
      <c r="B400" s="9"/>
      <c r="C400" s="9"/>
      <c r="D400" s="35"/>
      <c r="E400" s="9"/>
      <c r="F400" s="9"/>
      <c r="G400" s="9"/>
      <c r="I400" s="2"/>
      <c r="J400"/>
      <c r="K400"/>
      <c r="L400"/>
      <c r="M400"/>
      <c r="N400"/>
      <c r="O400"/>
      <c r="P400"/>
      <c r="Q400"/>
    </row>
    <row r="401" spans="1:17" s="11" customFormat="1" ht="18" customHeight="1" x14ac:dyDescent="0.35">
      <c r="A401" s="10"/>
      <c r="D401" s="110"/>
      <c r="E401" s="110"/>
      <c r="F401" s="110"/>
      <c r="G401" s="58"/>
      <c r="I401" s="2"/>
      <c r="J401"/>
      <c r="K401"/>
      <c r="L401"/>
      <c r="M401"/>
      <c r="N401"/>
      <c r="O401"/>
      <c r="P401"/>
      <c r="Q401"/>
    </row>
    <row r="402" spans="1:17" s="11" customFormat="1" ht="18" customHeight="1" x14ac:dyDescent="0.35">
      <c r="A402" s="10"/>
      <c r="D402" s="128"/>
      <c r="E402" s="128"/>
      <c r="F402" s="128"/>
      <c r="G402" s="128"/>
      <c r="I402" s="2"/>
      <c r="J402"/>
      <c r="K402"/>
      <c r="L402"/>
      <c r="M402"/>
      <c r="N402"/>
      <c r="O402"/>
      <c r="P402"/>
      <c r="Q402"/>
    </row>
    <row r="403" spans="1:17" s="11" customFormat="1" ht="18" customHeight="1" x14ac:dyDescent="0.35">
      <c r="A403" s="35"/>
      <c r="D403" s="128"/>
      <c r="E403" s="128"/>
      <c r="F403" s="128"/>
      <c r="G403" s="128"/>
      <c r="I403" s="2"/>
      <c r="J403"/>
      <c r="K403"/>
      <c r="L403"/>
      <c r="M403"/>
      <c r="N403"/>
      <c r="O403"/>
      <c r="P403"/>
      <c r="Q403"/>
    </row>
    <row r="404" spans="1:17" s="11" customFormat="1" ht="18" customHeight="1" x14ac:dyDescent="0.35">
      <c r="A404" s="35"/>
      <c r="D404" s="128"/>
      <c r="E404" s="128"/>
      <c r="F404" s="128"/>
      <c r="G404" s="128"/>
      <c r="I404" s="2"/>
      <c r="J404"/>
      <c r="K404"/>
      <c r="L404"/>
      <c r="M404"/>
      <c r="N404"/>
      <c r="O404"/>
      <c r="P404"/>
      <c r="Q404"/>
    </row>
    <row r="405" spans="1:17" s="11" customFormat="1" ht="18" customHeight="1" x14ac:dyDescent="0.35">
      <c r="A405" s="35"/>
      <c r="D405" s="128"/>
      <c r="E405" s="128"/>
      <c r="F405" s="128"/>
      <c r="G405" s="128"/>
      <c r="I405" s="2"/>
      <c r="J405"/>
      <c r="K405"/>
      <c r="L405"/>
      <c r="M405"/>
      <c r="N405"/>
      <c r="O405"/>
      <c r="P405"/>
      <c r="Q405"/>
    </row>
    <row r="406" spans="1:17" s="11" customFormat="1" ht="18" customHeight="1" x14ac:dyDescent="0.35">
      <c r="A406" s="96"/>
      <c r="B406" s="222" t="s">
        <v>0</v>
      </c>
      <c r="C406" s="222"/>
      <c r="D406" s="222"/>
      <c r="E406" s="222"/>
      <c r="F406" s="222"/>
      <c r="G406" s="222"/>
      <c r="I406" s="2"/>
      <c r="J406"/>
      <c r="K406"/>
      <c r="L406"/>
      <c r="M406"/>
      <c r="N406"/>
      <c r="O406"/>
      <c r="P406"/>
      <c r="Q406"/>
    </row>
    <row r="407" spans="1:17" ht="18" customHeight="1" x14ac:dyDescent="0.35">
      <c r="A407" s="96"/>
      <c r="B407" s="222" t="str">
        <f>CONCATENATE("รายชื่อนักเรียน  ",'สรุปจำนวน-นร.'!$B$2," ชั้นมัธยมศึกษาปีที่ 3 ห้อง 0")</f>
        <v>รายชื่อนักเรียน  ภาคเรียนที่ 2 ปีการศึกษา 2568 ชั้นมัธยมศึกษาปีที่ 3 ห้อง 0</v>
      </c>
      <c r="C407" s="222"/>
      <c r="D407" s="222"/>
      <c r="E407" s="222"/>
      <c r="F407" s="222"/>
      <c r="G407" s="222"/>
    </row>
    <row r="408" spans="1:17" ht="18" customHeight="1" x14ac:dyDescent="0.35">
      <c r="A408" s="96"/>
      <c r="B408" s="220" t="s">
        <v>37</v>
      </c>
      <c r="C408" s="220"/>
      <c r="D408" s="220"/>
      <c r="E408" s="220"/>
      <c r="F408" s="220"/>
      <c r="G408" s="220"/>
    </row>
    <row r="409" spans="1:17" ht="18" customHeight="1" x14ac:dyDescent="0.35">
      <c r="A409" s="117" t="s">
        <v>1</v>
      </c>
      <c r="B409" s="117" t="s">
        <v>2</v>
      </c>
      <c r="C409" s="42" t="s">
        <v>34</v>
      </c>
      <c r="D409" s="42"/>
      <c r="E409" s="31"/>
      <c r="F409" s="31"/>
      <c r="G409" s="31"/>
    </row>
    <row r="410" spans="1:17" ht="18" customHeight="1" x14ac:dyDescent="0.35">
      <c r="A410" s="117"/>
      <c r="B410" s="117"/>
      <c r="C410" s="44"/>
      <c r="D410" s="42"/>
      <c r="E410" s="31"/>
      <c r="F410" s="31"/>
      <c r="G410" s="31"/>
    </row>
    <row r="411" spans="1:17" ht="18" customHeight="1" x14ac:dyDescent="0.35">
      <c r="A411" s="117"/>
      <c r="B411" s="117"/>
      <c r="C411" s="44"/>
      <c r="D411" s="42"/>
      <c r="E411" s="31"/>
      <c r="F411" s="31"/>
      <c r="G411" s="31"/>
    </row>
    <row r="412" spans="1:17" ht="18" customHeight="1" x14ac:dyDescent="0.35">
      <c r="A412" s="117"/>
      <c r="B412" s="42"/>
      <c r="C412" s="31"/>
      <c r="D412" s="42"/>
      <c r="E412" s="31"/>
      <c r="F412" s="31"/>
      <c r="G412" s="31"/>
    </row>
    <row r="413" spans="1:17" ht="18" customHeight="1" x14ac:dyDescent="0.35">
      <c r="A413" s="117"/>
      <c r="B413" s="117"/>
      <c r="C413" s="44"/>
      <c r="D413" s="42"/>
      <c r="E413" s="31"/>
      <c r="F413" s="31"/>
      <c r="G413" s="31"/>
    </row>
    <row r="414" spans="1:17" ht="18" customHeight="1" x14ac:dyDescent="0.35">
      <c r="A414" s="117"/>
      <c r="B414" s="117"/>
      <c r="C414" s="44"/>
      <c r="D414" s="42"/>
      <c r="E414" s="31"/>
      <c r="F414" s="31"/>
      <c r="G414" s="31"/>
    </row>
    <row r="415" spans="1:17" ht="18" customHeight="1" x14ac:dyDescent="0.35">
      <c r="A415" s="117"/>
      <c r="E415" s="31"/>
      <c r="F415" s="31"/>
      <c r="G415" s="31"/>
    </row>
    <row r="416" spans="1:17" ht="18" customHeight="1" x14ac:dyDescent="0.35">
      <c r="A416" s="7"/>
      <c r="B416" s="117"/>
      <c r="C416" s="88"/>
      <c r="D416" s="42"/>
      <c r="E416" s="31"/>
      <c r="F416" s="8"/>
      <c r="G416" s="31"/>
    </row>
    <row r="417" spans="1:7" ht="18" customHeight="1" x14ac:dyDescent="0.35">
      <c r="A417" s="7"/>
      <c r="B417" s="117"/>
      <c r="C417" s="44"/>
      <c r="D417" s="42"/>
      <c r="E417" s="31"/>
      <c r="F417" s="8"/>
      <c r="G417" s="31"/>
    </row>
    <row r="418" spans="1:7" ht="18" customHeight="1" x14ac:dyDescent="0.35">
      <c r="A418" s="7"/>
      <c r="B418" s="89"/>
      <c r="C418" s="88"/>
      <c r="D418" s="42"/>
      <c r="E418" s="31"/>
      <c r="F418" s="32"/>
      <c r="G418" s="8"/>
    </row>
    <row r="419" spans="1:7" ht="18" customHeight="1" x14ac:dyDescent="0.35">
      <c r="A419" s="7"/>
      <c r="B419" s="8"/>
      <c r="C419" s="8"/>
      <c r="D419" s="14"/>
      <c r="E419" s="8"/>
      <c r="F419" s="8"/>
      <c r="G419" s="8"/>
    </row>
    <row r="420" spans="1:7" ht="18" customHeight="1" x14ac:dyDescent="0.35">
      <c r="A420" s="7"/>
      <c r="B420" s="8"/>
      <c r="C420" s="42"/>
      <c r="D420" s="14"/>
      <c r="E420" s="8"/>
      <c r="F420" s="8"/>
      <c r="G420" s="8"/>
    </row>
    <row r="421" spans="1:7" ht="18" customHeight="1" x14ac:dyDescent="0.35">
      <c r="A421" s="7"/>
      <c r="B421" s="7"/>
      <c r="C421" s="21"/>
      <c r="D421" s="14"/>
      <c r="E421" s="8"/>
      <c r="F421" s="8"/>
      <c r="G421" s="8"/>
    </row>
    <row r="422" spans="1:7" ht="18" customHeight="1" x14ac:dyDescent="0.35">
      <c r="A422" s="7"/>
      <c r="B422" s="14"/>
      <c r="C422" s="8"/>
      <c r="D422" s="14"/>
      <c r="E422" s="8"/>
      <c r="F422" s="8"/>
      <c r="G422" s="8"/>
    </row>
    <row r="423" spans="1:7" ht="18" customHeight="1" x14ac:dyDescent="0.35">
      <c r="A423" s="7"/>
      <c r="B423" s="7"/>
      <c r="C423" s="48"/>
      <c r="D423" s="14"/>
      <c r="E423" s="8"/>
      <c r="F423" s="8"/>
      <c r="G423" s="8"/>
    </row>
    <row r="424" spans="1:7" ht="18" customHeight="1" x14ac:dyDescent="0.35">
      <c r="A424" s="7"/>
      <c r="B424" s="14"/>
      <c r="C424" s="8"/>
      <c r="D424" s="14"/>
      <c r="E424" s="8"/>
      <c r="F424" s="8"/>
      <c r="G424" s="8"/>
    </row>
    <row r="425" spans="1:7" ht="18" customHeight="1" x14ac:dyDescent="0.35">
      <c r="A425" s="7"/>
      <c r="B425" s="7"/>
      <c r="C425" s="21"/>
      <c r="D425" s="14"/>
      <c r="E425" s="8"/>
      <c r="F425" s="8"/>
      <c r="G425" s="8"/>
    </row>
    <row r="426" spans="1:7" ht="18" customHeight="1" x14ac:dyDescent="0.35">
      <c r="A426" s="7"/>
      <c r="B426" s="18"/>
      <c r="C426" s="21"/>
      <c r="D426" s="14"/>
      <c r="E426" s="8"/>
      <c r="F426" s="8"/>
      <c r="G426" s="8"/>
    </row>
    <row r="427" spans="1:7" ht="18" customHeight="1" x14ac:dyDescent="0.35">
      <c r="A427" s="7"/>
      <c r="B427" s="14"/>
      <c r="C427" s="8"/>
      <c r="D427" s="14"/>
      <c r="E427" s="8"/>
      <c r="F427" s="8"/>
      <c r="G427" s="8"/>
    </row>
    <row r="428" spans="1:7" ht="18" customHeight="1" x14ac:dyDescent="0.35">
      <c r="A428" s="7"/>
      <c r="B428" s="18"/>
      <c r="C428" s="4"/>
      <c r="D428" s="14"/>
      <c r="E428" s="8"/>
      <c r="F428" s="8"/>
      <c r="G428" s="8"/>
    </row>
    <row r="429" spans="1:7" ht="18" customHeight="1" x14ac:dyDescent="0.35">
      <c r="A429" s="7"/>
      <c r="B429" s="117"/>
      <c r="C429" s="88"/>
      <c r="D429" s="42"/>
      <c r="E429" s="32"/>
      <c r="F429" s="8"/>
      <c r="G429" s="8"/>
    </row>
    <row r="430" spans="1:7" ht="18" customHeight="1" x14ac:dyDescent="0.35">
      <c r="A430" s="7"/>
      <c r="B430" s="18"/>
      <c r="C430" s="4"/>
      <c r="D430" s="14"/>
      <c r="E430" s="8"/>
      <c r="F430" s="8"/>
      <c r="G430" s="8"/>
    </row>
    <row r="431" spans="1:7" ht="18" customHeight="1" x14ac:dyDescent="0.35">
      <c r="A431" s="7"/>
      <c r="B431" s="7"/>
      <c r="C431" s="4"/>
      <c r="D431" s="14"/>
      <c r="E431" s="8"/>
      <c r="F431" s="8"/>
      <c r="G431" s="8"/>
    </row>
    <row r="432" spans="1:7" ht="18" customHeight="1" x14ac:dyDescent="0.35">
      <c r="A432" s="7"/>
      <c r="B432" s="18"/>
      <c r="C432" s="4"/>
      <c r="D432" s="14"/>
      <c r="E432" s="8"/>
      <c r="F432" s="8"/>
      <c r="G432" s="8"/>
    </row>
    <row r="433" spans="1:7" ht="18" customHeight="1" x14ac:dyDescent="0.35">
      <c r="A433" s="7"/>
      <c r="B433" s="7"/>
      <c r="C433" s="4"/>
      <c r="D433" s="14"/>
      <c r="E433" s="8"/>
      <c r="F433" s="8"/>
      <c r="G433" s="8"/>
    </row>
    <row r="434" spans="1:7" ht="18" customHeight="1" x14ac:dyDescent="0.35">
      <c r="A434" s="7"/>
      <c r="B434" s="18"/>
      <c r="C434" s="21"/>
      <c r="D434" s="14"/>
      <c r="E434" s="8"/>
      <c r="F434" s="8"/>
      <c r="G434" s="8"/>
    </row>
    <row r="435" spans="1:7" ht="18" customHeight="1" x14ac:dyDescent="0.35">
      <c r="A435" s="7"/>
      <c r="B435" s="18"/>
      <c r="C435" s="4"/>
      <c r="D435" s="14"/>
      <c r="E435" s="8"/>
      <c r="F435" s="8"/>
      <c r="G435" s="8"/>
    </row>
    <row r="436" spans="1:7" ht="18" customHeight="1" x14ac:dyDescent="0.35">
      <c r="A436" s="7"/>
      <c r="B436" s="18"/>
      <c r="C436" s="21"/>
      <c r="D436" s="14"/>
      <c r="E436" s="8"/>
      <c r="F436" s="8"/>
      <c r="G436" s="8"/>
    </row>
    <row r="437" spans="1:7" ht="18" customHeight="1" x14ac:dyDescent="0.35">
      <c r="A437" s="7"/>
      <c r="B437" s="14"/>
      <c r="C437" s="8"/>
      <c r="D437" s="14"/>
      <c r="E437" s="8"/>
      <c r="F437" s="8"/>
      <c r="G437" s="8"/>
    </row>
    <row r="438" spans="1:7" ht="18" customHeight="1" x14ac:dyDescent="0.35">
      <c r="A438" s="7"/>
      <c r="B438" s="14"/>
      <c r="C438" s="21"/>
      <c r="D438" s="14"/>
      <c r="E438" s="8"/>
      <c r="F438" s="8"/>
      <c r="G438" s="8"/>
    </row>
    <row r="439" spans="1:7" ht="18" customHeight="1" x14ac:dyDescent="0.35">
      <c r="A439" s="7"/>
      <c r="B439" s="14"/>
      <c r="C439" s="8"/>
      <c r="D439" s="14"/>
      <c r="E439" s="8"/>
      <c r="F439" s="8"/>
      <c r="G439" s="8"/>
    </row>
    <row r="440" spans="1:7" ht="18" customHeight="1" x14ac:dyDescent="0.35">
      <c r="A440" s="7"/>
      <c r="B440" s="14"/>
      <c r="C440" s="8"/>
      <c r="D440" s="14"/>
      <c r="E440" s="8"/>
      <c r="F440" s="8"/>
      <c r="G440" s="8"/>
    </row>
    <row r="441" spans="1:7" ht="18" customHeight="1" x14ac:dyDescent="0.35">
      <c r="A441" s="7"/>
      <c r="B441" s="14"/>
      <c r="C441" s="8"/>
      <c r="D441" s="14"/>
      <c r="E441" s="8"/>
      <c r="F441" s="8"/>
      <c r="G441" s="37"/>
    </row>
  </sheetData>
  <sortState xmlns:xlrd2="http://schemas.microsoft.com/office/spreadsheetml/2017/richdata2" ref="A313:H348">
    <sortCondition ref="A313:A348"/>
  </sortState>
  <mergeCells count="39">
    <mergeCell ref="B406:G406"/>
    <mergeCell ref="B407:G407"/>
    <mergeCell ref="B408:G408"/>
    <mergeCell ref="B1:G1"/>
    <mergeCell ref="B2:G2"/>
    <mergeCell ref="B3:G3"/>
    <mergeCell ref="B46:G46"/>
    <mergeCell ref="B183:G183"/>
    <mergeCell ref="B226:G226"/>
    <mergeCell ref="B227:G227"/>
    <mergeCell ref="B228:G228"/>
    <mergeCell ref="B47:G47"/>
    <mergeCell ref="B182:G182"/>
    <mergeCell ref="B48:G48"/>
    <mergeCell ref="B91:G91"/>
    <mergeCell ref="B92:G92"/>
    <mergeCell ref="B4:G4"/>
    <mergeCell ref="B49:G49"/>
    <mergeCell ref="B181:G181"/>
    <mergeCell ref="B138:G138"/>
    <mergeCell ref="B137:G137"/>
    <mergeCell ref="B136:G136"/>
    <mergeCell ref="B94:G94"/>
    <mergeCell ref="B139:G139"/>
    <mergeCell ref="B93:G93"/>
    <mergeCell ref="B184:G184"/>
    <mergeCell ref="B229:G229"/>
    <mergeCell ref="B274:G274"/>
    <mergeCell ref="B319:G319"/>
    <mergeCell ref="B364:G364"/>
    <mergeCell ref="B271:G271"/>
    <mergeCell ref="B363:G363"/>
    <mergeCell ref="B362:G362"/>
    <mergeCell ref="B272:G272"/>
    <mergeCell ref="B273:G273"/>
    <mergeCell ref="B361:G361"/>
    <mergeCell ref="B316:G316"/>
    <mergeCell ref="B317:G317"/>
    <mergeCell ref="B318:G318"/>
  </mergeCells>
  <printOptions horizontalCentered="1"/>
  <pageMargins left="0.59055118110236227" right="0.39370078740157483" top="0.59055118110236227" bottom="0.11811023622047245" header="0.19685039370078741" footer="0.11811023622047245"/>
  <pageSetup paperSize="9" orientation="portrait" r:id="rId1"/>
  <headerFooter>
    <oddHeader>&amp;L&amp;G</oddHeader>
    <oddFooter>&amp;L&amp;8งานทะเบียนและวัดผล&amp;R&amp;8ข้อมูล ณ วันที่ 31 ตุลาคม  2568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294"/>
  <sheetViews>
    <sheetView topLeftCell="A110" zoomScaleNormal="100" workbookViewId="0">
      <selection activeCell="I136" sqref="I136"/>
    </sheetView>
  </sheetViews>
  <sheetFormatPr defaultColWidth="9.140625" defaultRowHeight="17.100000000000001" customHeight="1" x14ac:dyDescent="0.35"/>
  <cols>
    <col min="1" max="1" width="6.140625" style="158" customWidth="1"/>
    <col min="2" max="2" width="12.42578125" style="160" customWidth="1"/>
    <col min="3" max="3" width="30" style="160" customWidth="1"/>
    <col min="4" max="4" width="10.7109375" style="158" customWidth="1"/>
    <col min="5" max="7" width="10.7109375" style="160" customWidth="1"/>
    <col min="8" max="8" width="9.7109375" style="159" customWidth="1"/>
    <col min="9" max="9" width="30.140625" style="9" customWidth="1"/>
    <col min="10" max="10" width="9.7109375" style="160" customWidth="1"/>
    <col min="11" max="239" width="6.85546875" style="160" customWidth="1"/>
    <col min="240" max="16384" width="9.140625" style="160"/>
  </cols>
  <sheetData>
    <row r="1" spans="1:7" ht="17.100000000000001" customHeight="1" x14ac:dyDescent="0.35">
      <c r="B1" s="225" t="s">
        <v>0</v>
      </c>
      <c r="C1" s="225"/>
      <c r="D1" s="225"/>
      <c r="E1" s="225"/>
      <c r="F1" s="225"/>
      <c r="G1" s="225"/>
    </row>
    <row r="2" spans="1:7" ht="17.100000000000001" customHeight="1" x14ac:dyDescent="0.35">
      <c r="B2" s="225" t="str">
        <f>CONCATENATE("รายชื่อนักเรียน  ",'สรุปจำนวน-นร.'!$B$2," ชั้นมัธยมศึกษาปีที่ 4/1 (วิทย์ - คณิต)")</f>
        <v>รายชื่อนักเรียน  ภาคเรียนที่ 2 ปีการศึกษา 2568 ชั้นมัธยมศึกษาปีที่ 4/1 (วิทย์ - คณิต)</v>
      </c>
      <c r="C2" s="225"/>
      <c r="D2" s="225"/>
      <c r="E2" s="225"/>
      <c r="F2" s="225"/>
      <c r="G2" s="225"/>
    </row>
    <row r="3" spans="1:7" ht="17.100000000000001" customHeight="1" x14ac:dyDescent="0.35">
      <c r="B3" s="225" t="str">
        <f>"ครูที่ปรึกษา : "&amp;ครูที่ปรึกษา!$D$37</f>
        <v xml:space="preserve">ครูที่ปรึกษา : 1. นางพัชรากร  น่วมมะโน  2. นางสาวสุดใจ  บุษบงค์  </v>
      </c>
      <c r="C3" s="225"/>
      <c r="D3" s="225"/>
      <c r="E3" s="225"/>
      <c r="F3" s="225"/>
      <c r="G3" s="225"/>
    </row>
    <row r="4" spans="1:7" ht="17.100000000000001" customHeight="1" x14ac:dyDescent="0.35">
      <c r="B4" s="224" t="str" cm="1">
        <f t="array" ref="B4">"ชาย  " &amp; SUM(COUNTIF(C6:C49,{"นาย","เด็กชาย"}&amp;"*")) &amp; "  คน     หญิง  " &amp; SUM(COUNTIF(C6:C49,{"นางสาว","เด็กหญิง"}&amp;"*")) &amp; "  คน     รวม  " &amp; COUNTA(C6:C49) &amp; "  คน"</f>
        <v>ชาย  11  คน     หญิง  19  คน     รวม  30  คน</v>
      </c>
      <c r="C4" s="224"/>
      <c r="D4" s="224"/>
      <c r="E4" s="224"/>
      <c r="F4" s="224"/>
      <c r="G4" s="224"/>
    </row>
    <row r="5" spans="1:7" ht="17.100000000000001" customHeight="1" x14ac:dyDescent="0.35">
      <c r="A5" s="161" t="s">
        <v>1</v>
      </c>
      <c r="B5" s="161" t="s">
        <v>2</v>
      </c>
      <c r="C5" s="161" t="s">
        <v>3</v>
      </c>
      <c r="D5" s="162"/>
      <c r="E5" s="163"/>
      <c r="F5" s="163"/>
      <c r="G5" s="163"/>
    </row>
    <row r="6" spans="1:7" ht="17.100000000000001" customHeight="1" x14ac:dyDescent="0.35">
      <c r="A6" s="170">
        <v>1</v>
      </c>
      <c r="B6" s="172">
        <v>18722</v>
      </c>
      <c r="C6" s="187" t="s">
        <v>1598</v>
      </c>
      <c r="D6" s="162"/>
      <c r="E6" s="163"/>
      <c r="F6" s="163"/>
      <c r="G6" s="163"/>
    </row>
    <row r="7" spans="1:7" ht="17.100000000000001" customHeight="1" x14ac:dyDescent="0.35">
      <c r="A7" s="161">
        <v>2</v>
      </c>
      <c r="B7" s="162">
        <v>18774</v>
      </c>
      <c r="C7" s="163" t="s">
        <v>1591</v>
      </c>
      <c r="D7" s="162"/>
      <c r="E7" s="163"/>
      <c r="F7" s="163"/>
      <c r="G7" s="163"/>
    </row>
    <row r="8" spans="1:7" ht="17.100000000000001" customHeight="1" x14ac:dyDescent="0.35">
      <c r="A8" s="161">
        <v>3</v>
      </c>
      <c r="B8" s="7">
        <v>19125</v>
      </c>
      <c r="C8" s="157" t="s">
        <v>1230</v>
      </c>
      <c r="D8" s="162"/>
      <c r="E8" s="163"/>
      <c r="F8" s="163"/>
      <c r="G8" s="163"/>
    </row>
    <row r="9" spans="1:7" ht="17.100000000000001" customHeight="1" x14ac:dyDescent="0.35">
      <c r="A9" s="161">
        <v>4</v>
      </c>
      <c r="B9" s="7">
        <v>19127</v>
      </c>
      <c r="C9" s="157" t="s">
        <v>1231</v>
      </c>
      <c r="D9" s="162"/>
      <c r="E9" s="163"/>
      <c r="F9" s="163"/>
      <c r="G9" s="163"/>
    </row>
    <row r="10" spans="1:7" ht="17.100000000000001" customHeight="1" x14ac:dyDescent="0.35">
      <c r="A10" s="161">
        <v>5</v>
      </c>
      <c r="B10" s="7">
        <v>19128</v>
      </c>
      <c r="C10" s="157" t="s">
        <v>1232</v>
      </c>
      <c r="D10" s="162"/>
      <c r="E10" s="163"/>
      <c r="F10" s="163"/>
      <c r="G10" s="163"/>
    </row>
    <row r="11" spans="1:7" ht="17.100000000000001" customHeight="1" x14ac:dyDescent="0.35">
      <c r="A11" s="161">
        <v>6</v>
      </c>
      <c r="B11" s="7">
        <v>19134</v>
      </c>
      <c r="C11" s="157" t="s">
        <v>1233</v>
      </c>
      <c r="D11" s="162"/>
      <c r="E11" s="163"/>
      <c r="F11" s="163"/>
      <c r="G11" s="163"/>
    </row>
    <row r="12" spans="1:7" ht="17.100000000000001" customHeight="1" x14ac:dyDescent="0.35">
      <c r="A12" s="161">
        <v>7</v>
      </c>
      <c r="B12" s="7">
        <v>19140</v>
      </c>
      <c r="C12" s="157" t="s">
        <v>1234</v>
      </c>
      <c r="D12" s="162"/>
      <c r="E12" s="163"/>
      <c r="F12" s="163"/>
      <c r="G12" s="163"/>
    </row>
    <row r="13" spans="1:7" ht="17.100000000000001" customHeight="1" x14ac:dyDescent="0.35">
      <c r="A13" s="161">
        <v>8</v>
      </c>
      <c r="B13" s="14">
        <v>19141</v>
      </c>
      <c r="C13" s="21" t="s">
        <v>1235</v>
      </c>
      <c r="D13" s="162"/>
      <c r="E13" s="163"/>
      <c r="F13" s="163"/>
      <c r="G13" s="163"/>
    </row>
    <row r="14" spans="1:7" ht="17.100000000000001" customHeight="1" x14ac:dyDescent="0.35">
      <c r="A14" s="161">
        <v>9</v>
      </c>
      <c r="B14" s="7">
        <v>19143</v>
      </c>
      <c r="C14" s="157" t="s">
        <v>1236</v>
      </c>
      <c r="D14" s="162"/>
      <c r="E14" s="163"/>
      <c r="F14" s="163"/>
      <c r="G14" s="163"/>
    </row>
    <row r="15" spans="1:7" ht="17.100000000000001" customHeight="1" x14ac:dyDescent="0.35">
      <c r="A15" s="161">
        <v>10</v>
      </c>
      <c r="B15" s="7">
        <v>19164</v>
      </c>
      <c r="C15" s="157" t="s">
        <v>1237</v>
      </c>
      <c r="D15" s="162"/>
      <c r="E15" s="163"/>
      <c r="F15" s="163"/>
      <c r="G15" s="163"/>
    </row>
    <row r="16" spans="1:7" ht="17.100000000000001" customHeight="1" x14ac:dyDescent="0.35">
      <c r="A16" s="161">
        <v>11</v>
      </c>
      <c r="B16" s="7">
        <v>19174</v>
      </c>
      <c r="C16" s="157" t="s">
        <v>1238</v>
      </c>
      <c r="D16" s="162"/>
      <c r="E16" s="163"/>
      <c r="F16" s="163"/>
      <c r="G16" s="163"/>
    </row>
    <row r="17" spans="1:7" ht="17.100000000000001" customHeight="1" x14ac:dyDescent="0.35">
      <c r="A17" s="161">
        <v>12</v>
      </c>
      <c r="B17" s="7">
        <v>19178</v>
      </c>
      <c r="C17" s="157" t="s">
        <v>1239</v>
      </c>
      <c r="D17" s="162"/>
      <c r="E17" s="163"/>
      <c r="F17" s="163"/>
      <c r="G17" s="163"/>
    </row>
    <row r="18" spans="1:7" ht="17.100000000000001" customHeight="1" x14ac:dyDescent="0.35">
      <c r="A18" s="161">
        <v>13</v>
      </c>
      <c r="B18" s="7">
        <v>19192</v>
      </c>
      <c r="C18" s="157" t="s">
        <v>1240</v>
      </c>
      <c r="D18" s="162"/>
      <c r="E18" s="163"/>
      <c r="F18" s="163"/>
      <c r="G18" s="163"/>
    </row>
    <row r="19" spans="1:7" ht="17.100000000000001" customHeight="1" x14ac:dyDescent="0.35">
      <c r="A19" s="161">
        <v>14</v>
      </c>
      <c r="B19" s="7">
        <v>19196</v>
      </c>
      <c r="C19" s="157" t="s">
        <v>1241</v>
      </c>
      <c r="D19" s="162"/>
      <c r="E19" s="163"/>
      <c r="F19" s="163"/>
      <c r="G19" s="163"/>
    </row>
    <row r="20" spans="1:7" ht="17.100000000000001" customHeight="1" x14ac:dyDescent="0.35">
      <c r="A20" s="161">
        <v>15</v>
      </c>
      <c r="B20" s="14">
        <v>19220</v>
      </c>
      <c r="C20" s="157" t="s">
        <v>1242</v>
      </c>
      <c r="D20" s="162"/>
      <c r="E20" s="163"/>
      <c r="F20" s="163"/>
      <c r="G20" s="163"/>
    </row>
    <row r="21" spans="1:7" ht="17.100000000000001" customHeight="1" x14ac:dyDescent="0.35">
      <c r="A21" s="161">
        <v>16</v>
      </c>
      <c r="B21" s="7">
        <v>19222</v>
      </c>
      <c r="C21" s="157" t="s">
        <v>1243</v>
      </c>
      <c r="D21" s="162"/>
      <c r="E21" s="163"/>
      <c r="F21" s="163"/>
      <c r="G21" s="163"/>
    </row>
    <row r="22" spans="1:7" ht="17.100000000000001" customHeight="1" x14ac:dyDescent="0.35">
      <c r="A22" s="161">
        <v>17</v>
      </c>
      <c r="B22" s="7">
        <v>19225</v>
      </c>
      <c r="C22" s="157" t="s">
        <v>1244</v>
      </c>
      <c r="D22" s="162"/>
      <c r="E22" s="163"/>
      <c r="F22" s="163"/>
      <c r="G22" s="163"/>
    </row>
    <row r="23" spans="1:7" ht="17.100000000000001" customHeight="1" x14ac:dyDescent="0.35">
      <c r="A23" s="161">
        <v>18</v>
      </c>
      <c r="B23" s="7">
        <v>19245</v>
      </c>
      <c r="C23" s="157" t="s">
        <v>1245</v>
      </c>
      <c r="D23" s="162"/>
      <c r="E23" s="163"/>
      <c r="F23" s="163"/>
      <c r="G23" s="163"/>
    </row>
    <row r="24" spans="1:7" ht="17.100000000000001" customHeight="1" x14ac:dyDescent="0.35">
      <c r="A24" s="161">
        <v>19</v>
      </c>
      <c r="B24" s="7">
        <v>19264</v>
      </c>
      <c r="C24" s="157" t="s">
        <v>1246</v>
      </c>
      <c r="D24" s="162"/>
      <c r="E24" s="163"/>
      <c r="F24" s="163"/>
      <c r="G24" s="163"/>
    </row>
    <row r="25" spans="1:7" ht="17.100000000000001" customHeight="1" x14ac:dyDescent="0.35">
      <c r="A25" s="161">
        <v>20</v>
      </c>
      <c r="B25" s="7">
        <v>19302</v>
      </c>
      <c r="C25" s="157" t="s">
        <v>1247</v>
      </c>
      <c r="D25" s="162"/>
      <c r="E25" s="163"/>
      <c r="F25" s="163"/>
      <c r="G25" s="163"/>
    </row>
    <row r="26" spans="1:7" ht="17.100000000000001" customHeight="1" x14ac:dyDescent="0.35">
      <c r="A26" s="161">
        <v>21</v>
      </c>
      <c r="B26" s="7">
        <v>19316</v>
      </c>
      <c r="C26" s="157" t="s">
        <v>1248</v>
      </c>
      <c r="D26" s="162"/>
      <c r="E26" s="163"/>
      <c r="F26" s="163"/>
      <c r="G26" s="163"/>
    </row>
    <row r="27" spans="1:7" ht="17.100000000000001" customHeight="1" x14ac:dyDescent="0.35">
      <c r="A27" s="161">
        <v>22</v>
      </c>
      <c r="B27" s="14">
        <v>19328</v>
      </c>
      <c r="C27" s="157" t="s">
        <v>1249</v>
      </c>
      <c r="D27" s="162"/>
      <c r="E27" s="163"/>
      <c r="F27" s="163"/>
      <c r="G27" s="163"/>
    </row>
    <row r="28" spans="1:7" ht="17.100000000000001" customHeight="1" x14ac:dyDescent="0.35">
      <c r="A28" s="161">
        <v>23</v>
      </c>
      <c r="B28" s="7">
        <v>19332</v>
      </c>
      <c r="C28" s="157" t="s">
        <v>1250</v>
      </c>
      <c r="D28" s="162"/>
      <c r="E28" s="163"/>
      <c r="F28" s="163"/>
      <c r="G28" s="163"/>
    </row>
    <row r="29" spans="1:7" ht="17.100000000000001" customHeight="1" x14ac:dyDescent="0.35">
      <c r="A29" s="161">
        <v>24</v>
      </c>
      <c r="B29" s="7">
        <v>19370</v>
      </c>
      <c r="C29" s="157" t="s">
        <v>1251</v>
      </c>
      <c r="D29" s="162"/>
      <c r="E29" s="163"/>
      <c r="F29" s="163"/>
      <c r="G29" s="163"/>
    </row>
    <row r="30" spans="1:7" ht="17.100000000000001" customHeight="1" x14ac:dyDescent="0.35">
      <c r="A30" s="161">
        <v>25</v>
      </c>
      <c r="B30" s="7">
        <v>19413</v>
      </c>
      <c r="C30" s="157" t="s">
        <v>1252</v>
      </c>
      <c r="D30" s="162"/>
      <c r="E30" s="163"/>
      <c r="F30" s="163"/>
      <c r="G30" s="163"/>
    </row>
    <row r="31" spans="1:7" ht="17.100000000000001" customHeight="1" x14ac:dyDescent="0.35">
      <c r="A31" s="161">
        <v>26</v>
      </c>
      <c r="B31" s="7">
        <v>19469</v>
      </c>
      <c r="C31" s="157" t="s">
        <v>1253</v>
      </c>
      <c r="D31" s="162"/>
      <c r="E31" s="163"/>
      <c r="F31" s="163"/>
      <c r="G31" s="163"/>
    </row>
    <row r="32" spans="1:7" ht="17.100000000000001" customHeight="1" x14ac:dyDescent="0.35">
      <c r="A32" s="161">
        <v>27</v>
      </c>
      <c r="B32" s="7">
        <v>19470</v>
      </c>
      <c r="C32" s="157" t="s">
        <v>1254</v>
      </c>
      <c r="D32" s="162"/>
      <c r="E32" s="163"/>
      <c r="F32" s="163"/>
      <c r="G32" s="163"/>
    </row>
    <row r="33" spans="1:7" ht="17.100000000000001" customHeight="1" x14ac:dyDescent="0.35">
      <c r="A33" s="161">
        <v>28</v>
      </c>
      <c r="B33" s="7">
        <v>19525</v>
      </c>
      <c r="C33" s="21" t="s">
        <v>752</v>
      </c>
      <c r="D33" s="162"/>
      <c r="E33" s="163"/>
      <c r="F33" s="163"/>
      <c r="G33" s="163"/>
    </row>
    <row r="34" spans="1:7" ht="17.100000000000001" customHeight="1" x14ac:dyDescent="0.35">
      <c r="A34" s="161">
        <v>29</v>
      </c>
      <c r="B34" s="7">
        <v>20480</v>
      </c>
      <c r="C34" s="21" t="s">
        <v>751</v>
      </c>
      <c r="D34" s="162"/>
      <c r="E34" s="163"/>
      <c r="F34" s="163"/>
      <c r="G34" s="163"/>
    </row>
    <row r="35" spans="1:7" ht="17.100000000000001" customHeight="1" x14ac:dyDescent="0.35">
      <c r="A35" s="161">
        <v>30</v>
      </c>
      <c r="B35" s="172">
        <v>20901</v>
      </c>
      <c r="C35" s="187" t="s">
        <v>1584</v>
      </c>
      <c r="D35" s="162"/>
      <c r="E35" s="163"/>
      <c r="F35" s="163"/>
      <c r="G35" s="163"/>
    </row>
    <row r="36" spans="1:7" ht="17.100000000000001" customHeight="1" x14ac:dyDescent="0.35">
      <c r="A36" s="208"/>
      <c r="B36" s="205"/>
      <c r="C36" s="205"/>
      <c r="D36" s="209"/>
      <c r="E36" s="210"/>
      <c r="F36" s="210"/>
      <c r="G36" s="210"/>
    </row>
    <row r="37" spans="1:7" ht="17.100000000000001" customHeight="1" x14ac:dyDescent="0.35">
      <c r="A37" s="211"/>
      <c r="D37" s="176"/>
      <c r="E37" s="169"/>
      <c r="F37" s="169"/>
      <c r="G37" s="169"/>
    </row>
    <row r="38" spans="1:7" ht="17.100000000000001" customHeight="1" x14ac:dyDescent="0.35">
      <c r="A38" s="211"/>
      <c r="B38" s="176"/>
      <c r="C38" s="169"/>
    </row>
    <row r="39" spans="1:7" ht="17.100000000000001" customHeight="1" x14ac:dyDescent="0.35">
      <c r="A39" s="165"/>
    </row>
    <row r="40" spans="1:7" ht="17.100000000000001" customHeight="1" x14ac:dyDescent="0.35">
      <c r="A40" s="165"/>
    </row>
    <row r="41" spans="1:7" ht="17.100000000000001" customHeight="1" x14ac:dyDescent="0.35">
      <c r="A41" s="165"/>
    </row>
    <row r="42" spans="1:7" ht="17.100000000000001" customHeight="1" x14ac:dyDescent="0.35">
      <c r="A42" s="165"/>
      <c r="B42" s="166"/>
      <c r="C42" s="167"/>
    </row>
    <row r="43" spans="1:7" ht="17.100000000000001" customHeight="1" x14ac:dyDescent="0.35">
      <c r="A43" s="165"/>
      <c r="B43" s="166"/>
      <c r="C43" s="167"/>
    </row>
    <row r="44" spans="1:7" ht="17.100000000000001" customHeight="1" x14ac:dyDescent="0.35">
      <c r="A44" s="165"/>
      <c r="B44" s="166"/>
      <c r="C44" s="167"/>
    </row>
    <row r="45" spans="1:7" ht="17.100000000000001" customHeight="1" x14ac:dyDescent="0.35">
      <c r="A45" s="165"/>
    </row>
    <row r="46" spans="1:7" ht="17.100000000000001" customHeight="1" x14ac:dyDescent="0.35">
      <c r="A46" s="165"/>
    </row>
    <row r="47" spans="1:7" ht="17.100000000000001" customHeight="1" x14ac:dyDescent="0.35">
      <c r="A47" s="165"/>
      <c r="B47" s="166"/>
      <c r="C47" s="167"/>
    </row>
    <row r="48" spans="1:7" ht="17.100000000000001" customHeight="1" x14ac:dyDescent="0.35">
      <c r="A48" s="165"/>
      <c r="B48" s="166"/>
      <c r="C48" s="167"/>
    </row>
    <row r="49" spans="1:9" ht="17.100000000000001" customHeight="1" x14ac:dyDescent="0.35">
      <c r="A49" s="165"/>
      <c r="B49" s="166"/>
      <c r="C49" s="167"/>
    </row>
    <row r="50" spans="1:9" ht="17.100000000000001" customHeight="1" x14ac:dyDescent="0.35">
      <c r="B50" s="225" t="s">
        <v>0</v>
      </c>
      <c r="C50" s="225"/>
      <c r="D50" s="225"/>
      <c r="E50" s="225"/>
      <c r="F50" s="225"/>
      <c r="G50" s="225"/>
    </row>
    <row r="51" spans="1:9" ht="17.100000000000001" customHeight="1" x14ac:dyDescent="0.35">
      <c r="B51" s="225" t="str">
        <f>CONCATENATE("รายชื่อนักเรียน  ",'สรุปจำนวน-นร.'!$B$2," ชั้นมัธยมศึกษาปีที่ 4/2 (วิทย์ - คณิต)")</f>
        <v>รายชื่อนักเรียน  ภาคเรียนที่ 2 ปีการศึกษา 2568 ชั้นมัธยมศึกษาปีที่ 4/2 (วิทย์ - คณิต)</v>
      </c>
      <c r="C51" s="225"/>
      <c r="D51" s="225"/>
      <c r="E51" s="225"/>
      <c r="F51" s="225"/>
      <c r="G51" s="225"/>
    </row>
    <row r="52" spans="1:9" ht="17.100000000000001" customHeight="1" x14ac:dyDescent="0.35">
      <c r="B52" s="225" t="str">
        <f>"ครูที่ปรึกษา : "&amp;ครูที่ปรึกษา!$D$38</f>
        <v>ครูที่ปรึกษา : นางวจนพร  ถาวงษ์กลาง</v>
      </c>
      <c r="C52" s="225"/>
      <c r="D52" s="225"/>
      <c r="E52" s="225"/>
      <c r="F52" s="225"/>
      <c r="G52" s="225"/>
    </row>
    <row r="53" spans="1:9" ht="17.100000000000001" customHeight="1" x14ac:dyDescent="0.35">
      <c r="B53" s="224" t="str" cm="1">
        <f t="array" ref="B53">"ชาย  " &amp; SUM(COUNTIF(C55:C98,{"นาย","เด็กชาย"}&amp;"*")) &amp; "  คน     หญิง  " &amp; SUM(COUNTIF(C55:C98,{"นางสาว","เด็กหญิง"}&amp;"*")) &amp; "  คน     รวม  " &amp; COUNTA(C55:C98) &amp; "  คน"</f>
        <v>ชาย  17  คน     หญิง  18  คน     รวม  35  คน</v>
      </c>
      <c r="C53" s="224"/>
      <c r="D53" s="224"/>
      <c r="E53" s="224"/>
      <c r="F53" s="224"/>
      <c r="G53" s="224"/>
    </row>
    <row r="54" spans="1:9" s="169" customFormat="1" ht="17.100000000000001" customHeight="1" x14ac:dyDescent="0.35">
      <c r="A54" s="161" t="s">
        <v>1</v>
      </c>
      <c r="B54" s="161" t="s">
        <v>2</v>
      </c>
      <c r="C54" s="161" t="s">
        <v>3</v>
      </c>
      <c r="D54" s="162"/>
      <c r="E54" s="163"/>
      <c r="F54" s="163"/>
      <c r="G54" s="163"/>
      <c r="H54" s="168"/>
      <c r="I54" s="9"/>
    </row>
    <row r="55" spans="1:9" s="169" customFormat="1" ht="17.100000000000001" customHeight="1" x14ac:dyDescent="0.35">
      <c r="A55" s="170">
        <v>1</v>
      </c>
      <c r="B55" s="42">
        <v>18721</v>
      </c>
      <c r="C55" s="31" t="s">
        <v>1255</v>
      </c>
      <c r="D55" s="113"/>
      <c r="E55" s="114"/>
      <c r="F55" s="114"/>
      <c r="G55" s="114"/>
      <c r="H55" s="168"/>
      <c r="I55" s="9"/>
    </row>
    <row r="56" spans="1:9" ht="17.100000000000001" customHeight="1" x14ac:dyDescent="0.35">
      <c r="A56" s="170">
        <v>2</v>
      </c>
      <c r="B56" s="42">
        <v>18752</v>
      </c>
      <c r="C56" s="31" t="s">
        <v>1256</v>
      </c>
      <c r="D56" s="113"/>
      <c r="E56" s="114"/>
      <c r="F56" s="114"/>
      <c r="G56" s="114"/>
    </row>
    <row r="57" spans="1:9" ht="17.100000000000001" customHeight="1" x14ac:dyDescent="0.35">
      <c r="A57" s="170">
        <v>3</v>
      </c>
      <c r="B57" s="162">
        <v>18821</v>
      </c>
      <c r="C57" s="163" t="s">
        <v>1257</v>
      </c>
      <c r="D57" s="162"/>
      <c r="E57" s="163"/>
      <c r="F57" s="163"/>
      <c r="G57" s="163"/>
    </row>
    <row r="58" spans="1:9" ht="17.100000000000001" customHeight="1" x14ac:dyDescent="0.35">
      <c r="A58" s="170">
        <v>4</v>
      </c>
      <c r="B58" s="136">
        <v>19130</v>
      </c>
      <c r="C58" s="148" t="s">
        <v>753</v>
      </c>
      <c r="D58" s="162"/>
      <c r="E58" s="163"/>
      <c r="F58" s="163"/>
      <c r="G58" s="163"/>
    </row>
    <row r="59" spans="1:9" ht="17.100000000000001" customHeight="1" x14ac:dyDescent="0.35">
      <c r="A59" s="170">
        <v>5</v>
      </c>
      <c r="B59" s="41">
        <v>19154</v>
      </c>
      <c r="C59" s="134" t="s">
        <v>754</v>
      </c>
      <c r="D59" s="162"/>
      <c r="E59" s="163"/>
      <c r="F59" s="163"/>
      <c r="G59" s="163"/>
    </row>
    <row r="60" spans="1:9" ht="17.100000000000001" customHeight="1" x14ac:dyDescent="0.35">
      <c r="A60" s="170">
        <v>6</v>
      </c>
      <c r="B60" s="14">
        <v>19158</v>
      </c>
      <c r="C60" s="21" t="s">
        <v>767</v>
      </c>
      <c r="D60" s="162"/>
      <c r="E60" s="163"/>
      <c r="F60" s="163"/>
      <c r="G60" s="163"/>
    </row>
    <row r="61" spans="1:9" ht="17.100000000000001" customHeight="1" x14ac:dyDescent="0.35">
      <c r="A61" s="170">
        <v>7</v>
      </c>
      <c r="B61" s="41">
        <v>19191</v>
      </c>
      <c r="C61" s="134" t="s">
        <v>755</v>
      </c>
      <c r="D61" s="162"/>
      <c r="E61" s="163"/>
      <c r="F61" s="163"/>
      <c r="G61" s="163"/>
    </row>
    <row r="62" spans="1:9" ht="17.100000000000001" customHeight="1" x14ac:dyDescent="0.35">
      <c r="A62" s="170">
        <v>8</v>
      </c>
      <c r="B62" s="162">
        <v>19204</v>
      </c>
      <c r="C62" s="163" t="s">
        <v>1574</v>
      </c>
      <c r="D62" s="162"/>
      <c r="E62" s="163"/>
      <c r="F62" s="163"/>
      <c r="G62" s="163"/>
    </row>
    <row r="63" spans="1:9" s="169" customFormat="1" ht="17.100000000000001" customHeight="1" x14ac:dyDescent="0.35">
      <c r="A63" s="170">
        <v>9</v>
      </c>
      <c r="B63" s="41">
        <v>19208</v>
      </c>
      <c r="C63" s="134" t="s">
        <v>756</v>
      </c>
      <c r="D63" s="162"/>
      <c r="E63" s="163"/>
      <c r="F63" s="163"/>
      <c r="G63" s="163"/>
      <c r="H63" s="168"/>
      <c r="I63" s="9"/>
    </row>
    <row r="64" spans="1:9" ht="17.100000000000001" customHeight="1" x14ac:dyDescent="0.35">
      <c r="A64" s="170">
        <v>10</v>
      </c>
      <c r="B64" s="41">
        <v>19234</v>
      </c>
      <c r="C64" s="134" t="s">
        <v>757</v>
      </c>
      <c r="D64" s="113"/>
      <c r="E64" s="114"/>
      <c r="F64" s="114"/>
      <c r="G64" s="114"/>
    </row>
    <row r="65" spans="1:13" ht="17.100000000000001" customHeight="1" x14ac:dyDescent="0.35">
      <c r="A65" s="170">
        <v>11</v>
      </c>
      <c r="B65" s="41">
        <v>19250</v>
      </c>
      <c r="C65" s="134" t="s">
        <v>758</v>
      </c>
      <c r="D65" s="162"/>
      <c r="E65" s="163"/>
      <c r="F65" s="163"/>
      <c r="G65" s="163"/>
    </row>
    <row r="66" spans="1:13" ht="17.100000000000001" customHeight="1" x14ac:dyDescent="0.35">
      <c r="A66" s="161">
        <v>12</v>
      </c>
      <c r="B66" s="41">
        <v>19251</v>
      </c>
      <c r="C66" s="134" t="s">
        <v>759</v>
      </c>
      <c r="D66" s="162"/>
      <c r="E66" s="163"/>
      <c r="F66" s="163"/>
      <c r="G66" s="163"/>
    </row>
    <row r="67" spans="1:13" ht="17.100000000000001" customHeight="1" x14ac:dyDescent="0.35">
      <c r="A67" s="161">
        <v>13</v>
      </c>
      <c r="B67" s="41">
        <v>19268</v>
      </c>
      <c r="C67" s="134" t="s">
        <v>760</v>
      </c>
      <c r="D67" s="162"/>
      <c r="E67" s="163"/>
      <c r="F67" s="163"/>
      <c r="G67" s="163"/>
    </row>
    <row r="68" spans="1:13" ht="17.100000000000001" customHeight="1" x14ac:dyDescent="0.35">
      <c r="A68" s="161">
        <v>14</v>
      </c>
      <c r="B68" s="41">
        <v>19291</v>
      </c>
      <c r="C68" s="134" t="s">
        <v>1258</v>
      </c>
      <c r="D68" s="162"/>
      <c r="E68" s="163"/>
      <c r="F68" s="163"/>
      <c r="G68" s="163"/>
    </row>
    <row r="69" spans="1:13" ht="17.100000000000001" customHeight="1" x14ac:dyDescent="0.35">
      <c r="A69" s="161">
        <v>15</v>
      </c>
      <c r="B69" s="41">
        <v>19324</v>
      </c>
      <c r="C69" s="134" t="s">
        <v>761</v>
      </c>
      <c r="D69" s="162"/>
      <c r="E69" s="163"/>
      <c r="F69" s="163"/>
      <c r="G69" s="163"/>
    </row>
    <row r="70" spans="1:13" ht="17.100000000000001" customHeight="1" x14ac:dyDescent="0.35">
      <c r="A70" s="161">
        <v>16</v>
      </c>
      <c r="B70" s="41">
        <v>19375</v>
      </c>
      <c r="C70" s="135" t="s">
        <v>1259</v>
      </c>
      <c r="D70" s="162"/>
      <c r="E70" s="163"/>
      <c r="F70" s="163"/>
      <c r="G70" s="163"/>
    </row>
    <row r="71" spans="1:13" ht="17.100000000000001" customHeight="1" x14ac:dyDescent="0.35">
      <c r="A71" s="161">
        <v>17</v>
      </c>
      <c r="B71" s="41">
        <v>19391</v>
      </c>
      <c r="C71" s="134" t="s">
        <v>762</v>
      </c>
      <c r="D71" s="162"/>
      <c r="E71" s="163"/>
      <c r="F71" s="163"/>
      <c r="G71" s="163"/>
    </row>
    <row r="72" spans="1:13" ht="17.100000000000001" customHeight="1" x14ac:dyDescent="0.35">
      <c r="A72" s="161">
        <v>18</v>
      </c>
      <c r="B72" s="41">
        <v>19396</v>
      </c>
      <c r="C72" s="134" t="s">
        <v>763</v>
      </c>
      <c r="D72" s="162"/>
      <c r="E72" s="163"/>
      <c r="F72" s="163"/>
      <c r="G72" s="163"/>
    </row>
    <row r="73" spans="1:13" ht="17.100000000000001" customHeight="1" x14ac:dyDescent="0.35">
      <c r="A73" s="161">
        <v>19</v>
      </c>
      <c r="B73" s="161">
        <v>19406</v>
      </c>
      <c r="C73" s="48" t="s">
        <v>1260</v>
      </c>
      <c r="D73" s="162"/>
      <c r="E73" s="163"/>
      <c r="F73" s="163"/>
      <c r="G73" s="163"/>
    </row>
    <row r="74" spans="1:13" ht="17.100000000000001" customHeight="1" x14ac:dyDescent="0.35">
      <c r="A74" s="161">
        <v>20</v>
      </c>
      <c r="B74" s="41">
        <v>19443</v>
      </c>
      <c r="C74" s="134" t="s">
        <v>1556</v>
      </c>
      <c r="D74" s="162"/>
      <c r="E74" s="163"/>
      <c r="F74" s="163"/>
      <c r="G74" s="163"/>
    </row>
    <row r="75" spans="1:13" ht="17.100000000000001" customHeight="1" x14ac:dyDescent="0.35">
      <c r="A75" s="161">
        <v>21</v>
      </c>
      <c r="B75" s="41">
        <v>19484</v>
      </c>
      <c r="C75" s="134" t="s">
        <v>1261</v>
      </c>
      <c r="D75" s="162"/>
      <c r="E75" s="163"/>
      <c r="F75" s="163"/>
      <c r="G75" s="163"/>
    </row>
    <row r="76" spans="1:13" ht="17.100000000000001" customHeight="1" x14ac:dyDescent="0.35">
      <c r="A76" s="161">
        <v>22</v>
      </c>
      <c r="B76" s="41">
        <v>19497</v>
      </c>
      <c r="C76" s="21" t="s">
        <v>1262</v>
      </c>
      <c r="D76" s="162"/>
      <c r="E76" s="163"/>
      <c r="F76" s="163"/>
      <c r="G76" s="163"/>
    </row>
    <row r="77" spans="1:13" ht="17.100000000000001" customHeight="1" x14ac:dyDescent="0.35">
      <c r="A77" s="161">
        <v>23</v>
      </c>
      <c r="B77" s="41">
        <v>19508</v>
      </c>
      <c r="C77" s="134" t="s">
        <v>1263</v>
      </c>
      <c r="D77" s="162"/>
      <c r="E77" s="163"/>
      <c r="F77" s="163"/>
      <c r="G77" s="163"/>
    </row>
    <row r="78" spans="1:13" ht="17.100000000000001" customHeight="1" x14ac:dyDescent="0.35">
      <c r="A78" s="161">
        <v>24</v>
      </c>
      <c r="B78" s="172">
        <v>20822</v>
      </c>
      <c r="C78" s="149" t="s">
        <v>1593</v>
      </c>
      <c r="D78" s="162"/>
      <c r="E78" s="163"/>
      <c r="F78" s="163"/>
      <c r="G78" s="163"/>
    </row>
    <row r="79" spans="1:13" ht="17.100000000000001" customHeight="1" x14ac:dyDescent="0.35">
      <c r="A79" s="161">
        <v>25</v>
      </c>
      <c r="B79" s="172">
        <v>20823</v>
      </c>
      <c r="C79" s="21" t="s">
        <v>768</v>
      </c>
      <c r="D79" s="162"/>
      <c r="E79" s="163"/>
      <c r="F79" s="163"/>
      <c r="G79" s="163"/>
      <c r="L79" s="158"/>
      <c r="M79" s="171"/>
    </row>
    <row r="80" spans="1:13" ht="17.100000000000001" customHeight="1" x14ac:dyDescent="0.35">
      <c r="A80" s="161">
        <v>26</v>
      </c>
      <c r="B80" s="172">
        <v>20827</v>
      </c>
      <c r="C80" s="135" t="s">
        <v>1265</v>
      </c>
      <c r="D80" s="162"/>
      <c r="E80" s="163"/>
      <c r="F80" s="163"/>
      <c r="G80" s="163"/>
      <c r="L80" s="158"/>
      <c r="M80" s="171"/>
    </row>
    <row r="81" spans="1:13" ht="17.100000000000001" customHeight="1" x14ac:dyDescent="0.35">
      <c r="A81" s="161">
        <v>27</v>
      </c>
      <c r="B81" s="172">
        <v>20829</v>
      </c>
      <c r="C81" s="134" t="s">
        <v>765</v>
      </c>
      <c r="D81" s="162"/>
      <c r="E81" s="163"/>
      <c r="F81" s="163"/>
      <c r="G81" s="163"/>
      <c r="L81" s="158"/>
      <c r="M81" s="158"/>
    </row>
    <row r="82" spans="1:13" ht="17.100000000000001" customHeight="1" x14ac:dyDescent="0.35">
      <c r="A82" s="161">
        <v>28</v>
      </c>
      <c r="B82" s="172">
        <v>20830</v>
      </c>
      <c r="C82" s="134" t="s">
        <v>764</v>
      </c>
      <c r="D82" s="162"/>
      <c r="E82" s="163"/>
      <c r="F82" s="163"/>
      <c r="G82" s="163"/>
      <c r="L82" s="158"/>
      <c r="M82" s="171"/>
    </row>
    <row r="83" spans="1:13" ht="17.100000000000001" customHeight="1" x14ac:dyDescent="0.35">
      <c r="A83" s="161">
        <v>29</v>
      </c>
      <c r="B83" s="162">
        <v>20863</v>
      </c>
      <c r="C83" s="163" t="s">
        <v>1266</v>
      </c>
      <c r="D83" s="162"/>
      <c r="E83" s="163"/>
      <c r="F83" s="163"/>
      <c r="G83" s="163"/>
      <c r="L83" s="158"/>
      <c r="M83" s="171"/>
    </row>
    <row r="84" spans="1:13" ht="17.100000000000001" customHeight="1" x14ac:dyDescent="0.35">
      <c r="A84" s="161">
        <v>30</v>
      </c>
      <c r="B84" s="162">
        <v>19305</v>
      </c>
      <c r="C84" s="163" t="s">
        <v>1551</v>
      </c>
      <c r="D84" s="162"/>
      <c r="E84" s="163"/>
      <c r="F84" s="163"/>
      <c r="G84" s="163"/>
      <c r="L84" s="158"/>
      <c r="M84" s="171"/>
    </row>
    <row r="85" spans="1:13" ht="17.100000000000001" customHeight="1" x14ac:dyDescent="0.35">
      <c r="A85" s="161">
        <v>31</v>
      </c>
      <c r="B85" s="189">
        <v>20880</v>
      </c>
      <c r="C85" s="191" t="s">
        <v>1552</v>
      </c>
      <c r="D85" s="162"/>
      <c r="E85" s="163"/>
      <c r="F85" s="163"/>
      <c r="G85" s="163"/>
      <c r="L85" s="158"/>
      <c r="M85" s="171"/>
    </row>
    <row r="86" spans="1:13" ht="17.100000000000001" customHeight="1" x14ac:dyDescent="0.35">
      <c r="A86" s="161">
        <v>32</v>
      </c>
      <c r="B86" s="162">
        <v>20886</v>
      </c>
      <c r="C86" s="163" t="s">
        <v>1555</v>
      </c>
      <c r="D86" s="162"/>
      <c r="E86" s="163"/>
      <c r="F86" s="163"/>
      <c r="G86" s="163"/>
      <c r="L86" s="158"/>
      <c r="M86" s="171"/>
    </row>
    <row r="87" spans="1:13" ht="17.100000000000001" customHeight="1" x14ac:dyDescent="0.35">
      <c r="A87" s="161">
        <v>33</v>
      </c>
      <c r="B87" s="162">
        <v>20887</v>
      </c>
      <c r="C87" s="163" t="s">
        <v>1557</v>
      </c>
      <c r="D87" s="162"/>
      <c r="E87" s="163"/>
      <c r="F87" s="163"/>
      <c r="G87" s="163"/>
      <c r="L87" s="158"/>
      <c r="M87" s="171"/>
    </row>
    <row r="88" spans="1:13" ht="17.100000000000001" customHeight="1" x14ac:dyDescent="0.35">
      <c r="A88" s="161">
        <v>34</v>
      </c>
      <c r="B88" s="189">
        <v>20894</v>
      </c>
      <c r="C88" s="191" t="s">
        <v>1565</v>
      </c>
      <c r="D88" s="162"/>
      <c r="E88" s="163"/>
      <c r="F88" s="163"/>
      <c r="G88" s="163"/>
      <c r="L88" s="158"/>
      <c r="M88" s="171"/>
    </row>
    <row r="89" spans="1:13" ht="17.100000000000001" customHeight="1" x14ac:dyDescent="0.35">
      <c r="A89" s="161">
        <v>35</v>
      </c>
      <c r="B89" s="162">
        <v>20900</v>
      </c>
      <c r="C89" s="163" t="s">
        <v>1583</v>
      </c>
      <c r="D89" s="162"/>
      <c r="E89" s="163"/>
      <c r="F89" s="163"/>
      <c r="G89" s="163"/>
      <c r="L89" s="158"/>
      <c r="M89" s="158"/>
    </row>
    <row r="90" spans="1:13" ht="17.100000000000001" customHeight="1" x14ac:dyDescent="0.35">
      <c r="A90" s="202"/>
      <c r="B90" s="205"/>
      <c r="C90" s="205"/>
      <c r="D90" s="203"/>
      <c r="E90" s="205"/>
      <c r="F90" s="205"/>
      <c r="G90" s="206"/>
      <c r="L90" s="158"/>
      <c r="M90" s="158"/>
    </row>
    <row r="91" spans="1:13" ht="17.100000000000001" customHeight="1" x14ac:dyDescent="0.35">
      <c r="A91" s="165"/>
      <c r="G91" s="173"/>
      <c r="L91" s="158"/>
      <c r="M91" s="158"/>
    </row>
    <row r="92" spans="1:13" ht="17.100000000000001" customHeight="1" x14ac:dyDescent="0.35">
      <c r="A92" s="165"/>
      <c r="G92" s="173"/>
      <c r="L92" s="158"/>
      <c r="M92" s="158"/>
    </row>
    <row r="93" spans="1:13" ht="17.100000000000001" customHeight="1" x14ac:dyDescent="0.35">
      <c r="A93" s="165"/>
      <c r="G93" s="173"/>
      <c r="L93" s="158"/>
      <c r="M93" s="158"/>
    </row>
    <row r="94" spans="1:13" ht="17.100000000000001" customHeight="1" x14ac:dyDescent="0.35">
      <c r="A94" s="165"/>
      <c r="G94" s="173"/>
      <c r="L94" s="158"/>
      <c r="M94" s="158"/>
    </row>
    <row r="95" spans="1:13" ht="17.100000000000001" customHeight="1" x14ac:dyDescent="0.35">
      <c r="A95" s="165"/>
      <c r="G95" s="173"/>
      <c r="L95" s="158"/>
      <c r="M95" s="158"/>
    </row>
    <row r="96" spans="1:13" ht="17.100000000000001" customHeight="1" x14ac:dyDescent="0.35">
      <c r="A96" s="165"/>
      <c r="B96" s="174"/>
      <c r="C96" s="175"/>
      <c r="G96" s="173"/>
      <c r="L96" s="158"/>
      <c r="M96" s="158"/>
    </row>
    <row r="97" spans="1:13" ht="17.100000000000001" customHeight="1" x14ac:dyDescent="0.35">
      <c r="A97" s="165"/>
      <c r="B97" s="174"/>
      <c r="C97" s="175"/>
      <c r="G97" s="173"/>
      <c r="L97" s="158"/>
      <c r="M97" s="158"/>
    </row>
    <row r="98" spans="1:13" ht="17.100000000000001" customHeight="1" x14ac:dyDescent="0.35">
      <c r="A98" s="165"/>
      <c r="B98" s="174"/>
      <c r="C98" s="175"/>
      <c r="G98" s="173"/>
      <c r="L98" s="158"/>
      <c r="M98" s="158"/>
    </row>
    <row r="99" spans="1:13" ht="17.100000000000001" customHeight="1" x14ac:dyDescent="0.35">
      <c r="B99" s="225" t="s">
        <v>0</v>
      </c>
      <c r="C99" s="225"/>
      <c r="D99" s="225"/>
      <c r="E99" s="225"/>
      <c r="F99" s="225"/>
      <c r="G99" s="225"/>
      <c r="L99" s="158"/>
      <c r="M99" s="171"/>
    </row>
    <row r="100" spans="1:13" ht="17.100000000000001" customHeight="1" x14ac:dyDescent="0.35">
      <c r="B100" s="225" t="str">
        <f>CONCATENATE("รายชื่อนักเรียน  ",'สรุปจำนวน-นร.'!$B$2," ชั้นมัธยมศึกษาปีที่ 4/3 (วิทย์ - คณิต)")</f>
        <v>รายชื่อนักเรียน  ภาคเรียนที่ 2 ปีการศึกษา 2568 ชั้นมัธยมศึกษาปีที่ 4/3 (วิทย์ - คณิต)</v>
      </c>
      <c r="C100" s="225"/>
      <c r="D100" s="225"/>
      <c r="E100" s="225"/>
      <c r="F100" s="225"/>
      <c r="G100" s="225"/>
      <c r="L100" s="158"/>
      <c r="M100" s="171"/>
    </row>
    <row r="101" spans="1:13" ht="17.100000000000001" customHeight="1" x14ac:dyDescent="0.35">
      <c r="B101" s="225" t="str">
        <f>"ครูที่ปรึกษา : "&amp;ครูที่ปรึกษา!$D$39</f>
        <v xml:space="preserve">ครูที่ปรึกษา : นางอมรรัตน์  สมสุข  </v>
      </c>
      <c r="C101" s="225"/>
      <c r="D101" s="225"/>
      <c r="E101" s="225"/>
      <c r="F101" s="225"/>
      <c r="G101" s="225"/>
      <c r="L101" s="158"/>
      <c r="M101" s="171"/>
    </row>
    <row r="102" spans="1:13" ht="17.100000000000001" customHeight="1" x14ac:dyDescent="0.35">
      <c r="B102" s="224" t="str" cm="1">
        <f t="array" ref="B102">"ชาย  " &amp; SUM(COUNTIF(C104:C147,{"นาย","เด็กชาย"}&amp;"*")) &amp; "  คน     หญิง  " &amp; SUM(COUNTIF(C104:C147,{"นางสาว","เด็กหญิง"}&amp;"*")) &amp; "  คน     รวม  " &amp; COUNTA(C104:C147) &amp; "  คน"</f>
        <v>ชาย  15  คน     หญิง  19  คน     รวม  34  คน</v>
      </c>
      <c r="C102" s="224"/>
      <c r="D102" s="224"/>
      <c r="E102" s="224"/>
      <c r="F102" s="224"/>
      <c r="G102" s="224"/>
      <c r="L102" s="158"/>
      <c r="M102" s="171"/>
    </row>
    <row r="103" spans="1:13" ht="17.100000000000001" customHeight="1" x14ac:dyDescent="0.35">
      <c r="A103" s="161" t="s">
        <v>1</v>
      </c>
      <c r="B103" s="161" t="s">
        <v>2</v>
      </c>
      <c r="C103" s="161" t="s">
        <v>3</v>
      </c>
      <c r="D103" s="162"/>
      <c r="E103" s="163"/>
      <c r="F103" s="163"/>
      <c r="G103" s="163"/>
      <c r="L103" s="158"/>
      <c r="M103" s="171"/>
    </row>
    <row r="104" spans="1:13" ht="17.100000000000001" customHeight="1" x14ac:dyDescent="0.35">
      <c r="A104" s="161">
        <v>1</v>
      </c>
      <c r="B104" s="42">
        <v>18639</v>
      </c>
      <c r="C104" s="31" t="s">
        <v>581</v>
      </c>
      <c r="D104" s="162"/>
      <c r="E104" s="163"/>
      <c r="F104" s="163"/>
      <c r="G104" s="163"/>
      <c r="L104" s="158"/>
      <c r="M104" s="158"/>
    </row>
    <row r="105" spans="1:13" ht="17.100000000000001" customHeight="1" x14ac:dyDescent="0.35">
      <c r="A105" s="161">
        <v>2</v>
      </c>
      <c r="B105" s="42">
        <v>18983</v>
      </c>
      <c r="C105" s="31" t="s">
        <v>1267</v>
      </c>
      <c r="D105" s="162"/>
      <c r="E105" s="163"/>
      <c r="F105" s="163"/>
      <c r="G105" s="163"/>
      <c r="L105" s="158"/>
      <c r="M105" s="171"/>
    </row>
    <row r="106" spans="1:13" ht="17.100000000000001" customHeight="1" x14ac:dyDescent="0.35">
      <c r="A106" s="161">
        <v>3</v>
      </c>
      <c r="B106" s="41">
        <v>19149</v>
      </c>
      <c r="C106" s="21" t="s">
        <v>1268</v>
      </c>
      <c r="D106" s="162"/>
      <c r="E106" s="163"/>
      <c r="F106" s="163"/>
      <c r="G106" s="163"/>
      <c r="L106" s="158"/>
    </row>
    <row r="107" spans="1:13" ht="17.100000000000001" customHeight="1" x14ac:dyDescent="0.35">
      <c r="A107" s="161">
        <v>4</v>
      </c>
      <c r="B107" s="41">
        <v>19150</v>
      </c>
      <c r="C107" s="134" t="s">
        <v>769</v>
      </c>
      <c r="D107" s="162"/>
      <c r="E107" s="163"/>
      <c r="F107" s="163"/>
      <c r="G107" s="163"/>
    </row>
    <row r="108" spans="1:13" ht="17.100000000000001" customHeight="1" x14ac:dyDescent="0.35">
      <c r="A108" s="161">
        <v>5</v>
      </c>
      <c r="B108" s="41">
        <v>19183</v>
      </c>
      <c r="C108" s="134" t="s">
        <v>770</v>
      </c>
      <c r="D108" s="162"/>
      <c r="E108" s="163"/>
      <c r="F108" s="163"/>
      <c r="G108" s="163"/>
      <c r="L108" s="158"/>
    </row>
    <row r="109" spans="1:13" ht="17.100000000000001" customHeight="1" x14ac:dyDescent="0.35">
      <c r="A109" s="161">
        <v>6</v>
      </c>
      <c r="B109" s="41">
        <v>19206</v>
      </c>
      <c r="C109" s="134" t="s">
        <v>771</v>
      </c>
      <c r="D109" s="162"/>
      <c r="E109" s="163"/>
      <c r="F109" s="163"/>
      <c r="G109" s="163"/>
    </row>
    <row r="110" spans="1:13" ht="17.100000000000001" customHeight="1" x14ac:dyDescent="0.35">
      <c r="A110" s="161">
        <v>7</v>
      </c>
      <c r="B110" s="41">
        <v>19218</v>
      </c>
      <c r="C110" s="134" t="s">
        <v>1269</v>
      </c>
      <c r="D110" s="162"/>
      <c r="E110" s="163"/>
      <c r="F110" s="163"/>
      <c r="G110" s="163"/>
      <c r="L110" s="158"/>
      <c r="M110" s="158"/>
    </row>
    <row r="111" spans="1:13" ht="17.100000000000001" customHeight="1" x14ac:dyDescent="0.35">
      <c r="A111" s="161">
        <v>8</v>
      </c>
      <c r="B111" s="14">
        <v>19223</v>
      </c>
      <c r="C111" s="21" t="s">
        <v>779</v>
      </c>
      <c r="D111" s="162"/>
      <c r="E111" s="163"/>
      <c r="F111" s="163"/>
      <c r="G111" s="163"/>
      <c r="L111" s="158"/>
      <c r="M111" s="158"/>
    </row>
    <row r="112" spans="1:13" ht="17.100000000000001" customHeight="1" x14ac:dyDescent="0.35">
      <c r="A112" s="161">
        <v>9</v>
      </c>
      <c r="B112" s="14">
        <v>19226</v>
      </c>
      <c r="C112" s="21" t="s">
        <v>780</v>
      </c>
      <c r="D112" s="162"/>
      <c r="E112" s="163"/>
      <c r="F112" s="163"/>
      <c r="G112" s="163"/>
      <c r="L112" s="158"/>
      <c r="M112" s="158"/>
    </row>
    <row r="113" spans="1:13" ht="17.100000000000001" customHeight="1" x14ac:dyDescent="0.35">
      <c r="A113" s="161">
        <v>10</v>
      </c>
      <c r="B113" s="41">
        <v>19238</v>
      </c>
      <c r="C113" s="134" t="s">
        <v>1270</v>
      </c>
      <c r="D113" s="162"/>
      <c r="E113" s="163"/>
      <c r="F113" s="163"/>
      <c r="G113" s="163"/>
      <c r="L113" s="158"/>
      <c r="M113" s="158"/>
    </row>
    <row r="114" spans="1:13" ht="17.100000000000001" customHeight="1" x14ac:dyDescent="0.35">
      <c r="A114" s="161">
        <v>11</v>
      </c>
      <c r="B114" s="41">
        <v>19241</v>
      </c>
      <c r="C114" s="21" t="s">
        <v>1271</v>
      </c>
      <c r="D114" s="162"/>
      <c r="E114" s="163"/>
      <c r="F114" s="163"/>
      <c r="G114" s="163"/>
      <c r="L114" s="158"/>
      <c r="M114" s="158"/>
    </row>
    <row r="115" spans="1:13" ht="17.100000000000001" customHeight="1" x14ac:dyDescent="0.35">
      <c r="A115" s="161">
        <v>12</v>
      </c>
      <c r="B115" s="41">
        <v>19261</v>
      </c>
      <c r="C115" s="134" t="s">
        <v>1587</v>
      </c>
      <c r="D115" s="162"/>
      <c r="E115" s="163"/>
      <c r="F115" s="163"/>
      <c r="G115" s="163"/>
      <c r="L115" s="158"/>
      <c r="M115" s="158"/>
    </row>
    <row r="116" spans="1:13" ht="17.100000000000001" customHeight="1" x14ac:dyDescent="0.35">
      <c r="A116" s="161">
        <v>13</v>
      </c>
      <c r="B116" s="41">
        <v>19283</v>
      </c>
      <c r="C116" s="21" t="s">
        <v>1272</v>
      </c>
      <c r="D116" s="162"/>
      <c r="E116" s="163"/>
      <c r="F116" s="163"/>
      <c r="G116" s="163"/>
      <c r="L116" s="158"/>
      <c r="M116" s="158"/>
    </row>
    <row r="117" spans="1:13" ht="17.100000000000001" customHeight="1" x14ac:dyDescent="0.35">
      <c r="A117" s="161">
        <v>14</v>
      </c>
      <c r="B117" s="41">
        <v>19353</v>
      </c>
      <c r="C117" s="135" t="s">
        <v>1566</v>
      </c>
      <c r="D117" s="162"/>
      <c r="E117" s="163"/>
      <c r="F117" s="163"/>
      <c r="G117" s="163"/>
      <c r="L117" s="158"/>
      <c r="M117" s="158"/>
    </row>
    <row r="118" spans="1:13" s="169" customFormat="1" ht="17.100000000000001" customHeight="1" x14ac:dyDescent="0.35">
      <c r="A118" s="161">
        <v>15</v>
      </c>
      <c r="B118" s="41">
        <v>19371</v>
      </c>
      <c r="C118" s="21" t="s">
        <v>1273</v>
      </c>
      <c r="D118" s="162"/>
      <c r="E118" s="163"/>
      <c r="F118" s="163"/>
      <c r="G118" s="163"/>
      <c r="H118" s="168"/>
      <c r="I118" s="9"/>
      <c r="L118" s="176"/>
      <c r="M118" s="176"/>
    </row>
    <row r="119" spans="1:13" ht="17.100000000000001" customHeight="1" x14ac:dyDescent="0.35">
      <c r="A119" s="161">
        <v>16</v>
      </c>
      <c r="B119" s="41">
        <v>19383</v>
      </c>
      <c r="C119" s="134" t="s">
        <v>772</v>
      </c>
      <c r="D119" s="162"/>
      <c r="E119" s="163"/>
      <c r="F119" s="163"/>
      <c r="G119" s="163"/>
      <c r="L119" s="158"/>
      <c r="M119" s="171"/>
    </row>
    <row r="120" spans="1:13" ht="17.100000000000001" customHeight="1" x14ac:dyDescent="0.35">
      <c r="A120" s="161">
        <v>17</v>
      </c>
      <c r="B120" s="41">
        <v>19388</v>
      </c>
      <c r="C120" s="134" t="s">
        <v>773</v>
      </c>
      <c r="D120" s="162"/>
      <c r="E120" s="163"/>
      <c r="F120" s="163"/>
      <c r="G120" s="163"/>
      <c r="L120" s="158"/>
      <c r="M120" s="171"/>
    </row>
    <row r="121" spans="1:13" ht="17.100000000000001" customHeight="1" x14ac:dyDescent="0.35">
      <c r="A121" s="161">
        <v>18</v>
      </c>
      <c r="B121" s="41">
        <v>19437</v>
      </c>
      <c r="C121" s="134" t="s">
        <v>774</v>
      </c>
      <c r="D121" s="162"/>
      <c r="E121" s="163"/>
      <c r="F121" s="163"/>
      <c r="G121" s="163"/>
      <c r="L121" s="158"/>
      <c r="M121" s="171"/>
    </row>
    <row r="122" spans="1:13" ht="17.100000000000001" customHeight="1" x14ac:dyDescent="0.35">
      <c r="A122" s="161">
        <v>19</v>
      </c>
      <c r="B122" s="41">
        <v>19468</v>
      </c>
      <c r="C122" s="134" t="s">
        <v>1274</v>
      </c>
      <c r="D122" s="162"/>
      <c r="E122" s="163"/>
      <c r="F122" s="163"/>
      <c r="G122" s="163"/>
      <c r="L122" s="158"/>
      <c r="M122" s="171"/>
    </row>
    <row r="123" spans="1:13" ht="17.100000000000001" customHeight="1" x14ac:dyDescent="0.35">
      <c r="A123" s="161">
        <v>20</v>
      </c>
      <c r="B123" s="41">
        <v>19494</v>
      </c>
      <c r="C123" s="21" t="s">
        <v>1275</v>
      </c>
      <c r="D123" s="162"/>
      <c r="E123" s="163"/>
      <c r="F123" s="163"/>
      <c r="G123" s="163"/>
      <c r="L123" s="158"/>
      <c r="M123" s="171"/>
    </row>
    <row r="124" spans="1:13" ht="17.100000000000001" customHeight="1" x14ac:dyDescent="0.35">
      <c r="A124" s="161">
        <v>21</v>
      </c>
      <c r="B124" s="41">
        <v>20008</v>
      </c>
      <c r="C124" s="134" t="s">
        <v>775</v>
      </c>
      <c r="D124" s="162"/>
      <c r="E124" s="163"/>
      <c r="F124" s="163"/>
      <c r="G124" s="163"/>
      <c r="L124" s="158"/>
      <c r="M124" s="171"/>
    </row>
    <row r="125" spans="1:13" ht="17.100000000000001" customHeight="1" x14ac:dyDescent="0.35">
      <c r="A125" s="161">
        <v>22</v>
      </c>
      <c r="B125" s="172">
        <v>20832</v>
      </c>
      <c r="C125" s="134" t="s">
        <v>1276</v>
      </c>
      <c r="D125" s="162"/>
      <c r="E125" s="163"/>
      <c r="F125" s="163"/>
      <c r="G125" s="163"/>
      <c r="L125" s="158"/>
      <c r="M125" s="171"/>
    </row>
    <row r="126" spans="1:13" ht="17.100000000000001" customHeight="1" x14ac:dyDescent="0.35">
      <c r="A126" s="161">
        <v>23</v>
      </c>
      <c r="B126" s="172">
        <v>20833</v>
      </c>
      <c r="C126" s="134" t="s">
        <v>776</v>
      </c>
      <c r="D126" s="162"/>
      <c r="E126" s="163"/>
      <c r="F126" s="163"/>
      <c r="G126" s="163"/>
    </row>
    <row r="127" spans="1:13" ht="17.100000000000001" customHeight="1" x14ac:dyDescent="0.35">
      <c r="A127" s="161">
        <v>24</v>
      </c>
      <c r="B127" s="172">
        <v>20834</v>
      </c>
      <c r="C127" s="134" t="s">
        <v>777</v>
      </c>
      <c r="D127" s="162"/>
      <c r="E127" s="163"/>
      <c r="F127" s="163"/>
      <c r="G127" s="163"/>
    </row>
    <row r="128" spans="1:13" ht="17.100000000000001" customHeight="1" x14ac:dyDescent="0.35">
      <c r="A128" s="161">
        <v>25</v>
      </c>
      <c r="B128" s="172">
        <v>20835</v>
      </c>
      <c r="C128" s="135" t="s">
        <v>1277</v>
      </c>
      <c r="D128" s="162"/>
      <c r="E128" s="163"/>
      <c r="F128" s="163"/>
      <c r="G128" s="163"/>
    </row>
    <row r="129" spans="1:7" ht="17.100000000000001" customHeight="1" x14ac:dyDescent="0.35">
      <c r="A129" s="161">
        <v>26</v>
      </c>
      <c r="B129" s="172">
        <v>20836</v>
      </c>
      <c r="C129" s="134" t="s">
        <v>778</v>
      </c>
      <c r="D129" s="162"/>
      <c r="E129" s="163"/>
      <c r="F129" s="163"/>
      <c r="G129" s="163"/>
    </row>
    <row r="130" spans="1:7" ht="17.100000000000001" customHeight="1" x14ac:dyDescent="0.35">
      <c r="A130" s="161">
        <v>27</v>
      </c>
      <c r="B130" s="172">
        <v>20837</v>
      </c>
      <c r="C130" s="134" t="s">
        <v>1608</v>
      </c>
      <c r="D130" s="162"/>
      <c r="E130" s="163"/>
      <c r="F130" s="163"/>
      <c r="G130" s="163"/>
    </row>
    <row r="131" spans="1:7" ht="17.100000000000001" customHeight="1" x14ac:dyDescent="0.35">
      <c r="A131" s="161">
        <v>28</v>
      </c>
      <c r="B131" s="172">
        <v>20838</v>
      </c>
      <c r="C131" s="135" t="s">
        <v>1278</v>
      </c>
      <c r="D131" s="162"/>
      <c r="E131" s="163"/>
      <c r="F131" s="163"/>
      <c r="G131" s="163"/>
    </row>
    <row r="132" spans="1:7" ht="17.100000000000001" customHeight="1" x14ac:dyDescent="0.35">
      <c r="A132" s="161">
        <v>29</v>
      </c>
      <c r="B132" s="172">
        <v>20839</v>
      </c>
      <c r="C132" s="134" t="s">
        <v>1279</v>
      </c>
      <c r="D132" s="162"/>
      <c r="E132" s="163"/>
      <c r="F132" s="163"/>
      <c r="G132" s="163"/>
    </row>
    <row r="133" spans="1:7" ht="17.100000000000001" customHeight="1" x14ac:dyDescent="0.35">
      <c r="A133" s="161">
        <v>30</v>
      </c>
      <c r="B133" s="162">
        <v>20864</v>
      </c>
      <c r="C133" s="163" t="s">
        <v>1280</v>
      </c>
      <c r="D133" s="162"/>
      <c r="E133" s="163"/>
      <c r="F133" s="163"/>
      <c r="G133" s="163"/>
    </row>
    <row r="134" spans="1:7" ht="17.100000000000001" customHeight="1" x14ac:dyDescent="0.35">
      <c r="A134" s="161">
        <v>31</v>
      </c>
      <c r="B134" s="162">
        <v>20865</v>
      </c>
      <c r="C134" s="191" t="s">
        <v>1281</v>
      </c>
      <c r="D134" s="162"/>
      <c r="E134" s="163"/>
      <c r="F134" s="163"/>
      <c r="G134" s="163"/>
    </row>
    <row r="135" spans="1:7" ht="17.100000000000001" customHeight="1" x14ac:dyDescent="0.35">
      <c r="A135" s="161">
        <v>32</v>
      </c>
      <c r="B135" s="192" t="s">
        <v>816</v>
      </c>
      <c r="C135" s="163" t="s">
        <v>1282</v>
      </c>
      <c r="D135" s="162"/>
      <c r="E135" s="163"/>
      <c r="F135" s="163"/>
      <c r="G135" s="163"/>
    </row>
    <row r="136" spans="1:7" ht="17.100000000000001" customHeight="1" x14ac:dyDescent="0.35">
      <c r="A136" s="161">
        <v>33</v>
      </c>
      <c r="B136" s="162">
        <v>20878</v>
      </c>
      <c r="C136" s="163" t="s">
        <v>1548</v>
      </c>
      <c r="D136" s="162"/>
      <c r="E136" s="163"/>
      <c r="F136" s="163"/>
      <c r="G136" s="163"/>
    </row>
    <row r="137" spans="1:7" ht="17.100000000000001" customHeight="1" x14ac:dyDescent="0.35">
      <c r="A137" s="161">
        <v>34</v>
      </c>
      <c r="B137" s="162">
        <v>20899</v>
      </c>
      <c r="C137" s="163" t="s">
        <v>1582</v>
      </c>
      <c r="D137" s="162"/>
      <c r="E137" s="163"/>
      <c r="F137" s="163"/>
      <c r="G137" s="163"/>
    </row>
    <row r="138" spans="1:7" ht="17.100000000000001" customHeight="1" x14ac:dyDescent="0.35">
      <c r="A138" s="202"/>
      <c r="B138" s="205"/>
      <c r="C138" s="205"/>
      <c r="D138" s="203"/>
      <c r="E138" s="205"/>
      <c r="F138" s="205"/>
      <c r="G138" s="205"/>
    </row>
    <row r="139" spans="1:7" ht="17.100000000000001" customHeight="1" x14ac:dyDescent="0.35">
      <c r="A139" s="165"/>
      <c r="D139" s="177"/>
    </row>
    <row r="140" spans="1:7" ht="17.100000000000001" customHeight="1" x14ac:dyDescent="0.35">
      <c r="A140" s="165"/>
      <c r="D140" s="177"/>
    </row>
    <row r="141" spans="1:7" ht="17.100000000000001" customHeight="1" x14ac:dyDescent="0.35">
      <c r="A141" s="165"/>
      <c r="D141" s="177"/>
    </row>
    <row r="142" spans="1:7" ht="17.100000000000001" customHeight="1" x14ac:dyDescent="0.35">
      <c r="A142" s="165"/>
      <c r="D142" s="177"/>
    </row>
    <row r="143" spans="1:7" ht="17.100000000000001" customHeight="1" x14ac:dyDescent="0.35">
      <c r="A143" s="165"/>
      <c r="D143" s="177"/>
    </row>
    <row r="144" spans="1:7" ht="17.100000000000001" customHeight="1" x14ac:dyDescent="0.35">
      <c r="A144" s="165"/>
      <c r="D144" s="177"/>
    </row>
    <row r="145" spans="1:7" ht="17.100000000000001" customHeight="1" x14ac:dyDescent="0.35">
      <c r="A145" s="165"/>
      <c r="B145" s="178"/>
      <c r="C145" s="175"/>
      <c r="D145" s="177"/>
    </row>
    <row r="146" spans="1:7" ht="17.100000000000001" customHeight="1" x14ac:dyDescent="0.35">
      <c r="A146" s="165"/>
      <c r="B146" s="178"/>
      <c r="C146" s="175"/>
      <c r="D146" s="177"/>
    </row>
    <row r="147" spans="1:7" ht="17.100000000000001" customHeight="1" x14ac:dyDescent="0.35">
      <c r="A147" s="165"/>
      <c r="B147" s="178"/>
      <c r="C147" s="175"/>
      <c r="D147" s="177"/>
    </row>
    <row r="148" spans="1:7" ht="17.100000000000001" customHeight="1" x14ac:dyDescent="0.35">
      <c r="B148" s="225" t="s">
        <v>0</v>
      </c>
      <c r="C148" s="225"/>
      <c r="D148" s="225"/>
      <c r="E148" s="225"/>
      <c r="F148" s="225"/>
      <c r="G148" s="225"/>
    </row>
    <row r="149" spans="1:7" ht="17.100000000000001" customHeight="1" x14ac:dyDescent="0.35">
      <c r="B149" s="225" t="str">
        <f>CONCATENATE("รายชื่อนักเรียน  ",'สรุปจำนวน-นร.'!$B$2," ชั้นมัธยมศึกษาปีที่ 4/4 (วิทย์ - คอม)")</f>
        <v>รายชื่อนักเรียน  ภาคเรียนที่ 2 ปีการศึกษา 2568 ชั้นมัธยมศึกษาปีที่ 4/4 (วิทย์ - คอม)</v>
      </c>
      <c r="C149" s="225"/>
      <c r="D149" s="225"/>
      <c r="E149" s="225"/>
      <c r="F149" s="225"/>
      <c r="G149" s="225"/>
    </row>
    <row r="150" spans="1:7" ht="17.100000000000001" customHeight="1" x14ac:dyDescent="0.35">
      <c r="B150" s="225" t="str">
        <f>"ครูที่ปรึกษา : "&amp;ครูที่ปรึกษา!$D$40</f>
        <v xml:space="preserve">ครูที่ปรึกษา : นางนุชนภา  ชาแสน  </v>
      </c>
      <c r="C150" s="225"/>
      <c r="D150" s="225"/>
      <c r="E150" s="225"/>
      <c r="F150" s="225"/>
      <c r="G150" s="225"/>
    </row>
    <row r="151" spans="1:7" ht="17.100000000000001" customHeight="1" x14ac:dyDescent="0.35">
      <c r="B151" s="224" t="str" cm="1">
        <f t="array" ref="B151">"ชาย  " &amp; SUM(COUNTIF(C153:C195,{"นาย","เด็กชาย"}&amp;"*")) &amp; "  คน     หญิง  " &amp; SUM(COUNTIF(C153:C195,{"นางสาว","เด็กหญิง"}&amp;"*")) &amp; "  คน     รวม  " &amp; COUNTA(C153:C195) &amp; "  คน"</f>
        <v>ชาย  14  คน     หญิง  8  คน     รวม  22  คน</v>
      </c>
      <c r="C151" s="224"/>
      <c r="D151" s="224"/>
      <c r="E151" s="224"/>
      <c r="F151" s="224"/>
      <c r="G151" s="224"/>
    </row>
    <row r="152" spans="1:7" ht="17.100000000000001" customHeight="1" x14ac:dyDescent="0.35">
      <c r="A152" s="161" t="s">
        <v>1</v>
      </c>
      <c r="B152" s="161" t="s">
        <v>2</v>
      </c>
      <c r="C152" s="161" t="s">
        <v>3</v>
      </c>
      <c r="D152" s="162"/>
      <c r="E152" s="163"/>
      <c r="F152" s="163"/>
      <c r="G152" s="163"/>
    </row>
    <row r="153" spans="1:7" ht="17.100000000000001" customHeight="1" x14ac:dyDescent="0.35">
      <c r="A153" s="161">
        <v>1</v>
      </c>
      <c r="B153" s="7">
        <v>19168</v>
      </c>
      <c r="C153" s="157" t="s">
        <v>1283</v>
      </c>
      <c r="D153" s="162"/>
      <c r="E153" s="163"/>
      <c r="F153" s="163"/>
      <c r="G153" s="163"/>
    </row>
    <row r="154" spans="1:7" ht="17.100000000000001" customHeight="1" x14ac:dyDescent="0.35">
      <c r="A154" s="161">
        <v>2</v>
      </c>
      <c r="B154" s="41">
        <v>19207</v>
      </c>
      <c r="C154" s="134" t="s">
        <v>781</v>
      </c>
      <c r="D154" s="162"/>
      <c r="E154" s="163"/>
      <c r="F154" s="163"/>
      <c r="G154" s="163"/>
    </row>
    <row r="155" spans="1:7" ht="17.100000000000001" customHeight="1" x14ac:dyDescent="0.35">
      <c r="A155" s="161">
        <v>3</v>
      </c>
      <c r="B155" s="7">
        <v>19231</v>
      </c>
      <c r="C155" s="157" t="s">
        <v>1284</v>
      </c>
      <c r="D155" s="162"/>
      <c r="E155" s="163"/>
      <c r="F155" s="163"/>
      <c r="G155" s="163"/>
    </row>
    <row r="156" spans="1:7" ht="17.100000000000001" customHeight="1" x14ac:dyDescent="0.35">
      <c r="A156" s="161">
        <v>4</v>
      </c>
      <c r="B156" s="41">
        <v>19252</v>
      </c>
      <c r="C156" s="21" t="s">
        <v>1285</v>
      </c>
      <c r="D156" s="162"/>
      <c r="E156" s="163"/>
      <c r="F156" s="163"/>
      <c r="G156" s="163"/>
    </row>
    <row r="157" spans="1:7" ht="17.100000000000001" customHeight="1" x14ac:dyDescent="0.35">
      <c r="A157" s="161">
        <v>5</v>
      </c>
      <c r="B157" s="7">
        <v>19267</v>
      </c>
      <c r="C157" s="157" t="s">
        <v>1286</v>
      </c>
      <c r="D157" s="162"/>
      <c r="E157" s="163"/>
      <c r="F157" s="163"/>
      <c r="G157" s="163"/>
    </row>
    <row r="158" spans="1:7" ht="17.100000000000001" customHeight="1" x14ac:dyDescent="0.35">
      <c r="A158" s="161">
        <v>6</v>
      </c>
      <c r="B158" s="41">
        <v>19312</v>
      </c>
      <c r="C158" s="134" t="s">
        <v>1287</v>
      </c>
      <c r="D158" s="162"/>
      <c r="E158" s="163"/>
      <c r="F158" s="163"/>
      <c r="G158" s="163"/>
    </row>
    <row r="159" spans="1:7" ht="17.100000000000001" customHeight="1" x14ac:dyDescent="0.35">
      <c r="A159" s="161">
        <v>7</v>
      </c>
      <c r="B159" s="7">
        <v>19313</v>
      </c>
      <c r="C159" s="21" t="s">
        <v>1288</v>
      </c>
      <c r="D159" s="162"/>
      <c r="E159" s="163"/>
      <c r="F159" s="163"/>
      <c r="G159" s="163"/>
    </row>
    <row r="160" spans="1:7" ht="17.100000000000001" customHeight="1" x14ac:dyDescent="0.35">
      <c r="A160" s="161">
        <v>8</v>
      </c>
      <c r="B160" s="162">
        <v>19322</v>
      </c>
      <c r="C160" s="163" t="s">
        <v>1575</v>
      </c>
      <c r="D160" s="162"/>
      <c r="E160" s="163"/>
      <c r="F160" s="163"/>
      <c r="G160" s="163"/>
    </row>
    <row r="161" spans="1:7" ht="17.100000000000001" customHeight="1" x14ac:dyDescent="0.35">
      <c r="A161" s="161">
        <v>9</v>
      </c>
      <c r="B161" s="41">
        <v>19394</v>
      </c>
      <c r="C161" s="134" t="s">
        <v>782</v>
      </c>
      <c r="D161" s="162"/>
      <c r="E161" s="163"/>
      <c r="F161" s="163"/>
      <c r="G161" s="163"/>
    </row>
    <row r="162" spans="1:7" ht="17.100000000000001" customHeight="1" x14ac:dyDescent="0.35">
      <c r="A162" s="161">
        <v>10</v>
      </c>
      <c r="B162" s="41">
        <v>19390</v>
      </c>
      <c r="C162" s="134" t="s">
        <v>783</v>
      </c>
      <c r="D162" s="162"/>
      <c r="E162" s="163"/>
      <c r="F162" s="163"/>
      <c r="G162" s="163"/>
    </row>
    <row r="163" spans="1:7" ht="17.100000000000001" customHeight="1" x14ac:dyDescent="0.35">
      <c r="A163" s="161">
        <v>11</v>
      </c>
      <c r="B163" s="41">
        <v>19392</v>
      </c>
      <c r="C163" s="134" t="s">
        <v>784</v>
      </c>
      <c r="D163" s="162"/>
      <c r="E163" s="163"/>
      <c r="F163" s="163"/>
      <c r="G163" s="163"/>
    </row>
    <row r="164" spans="1:7" ht="17.100000000000001" customHeight="1" x14ac:dyDescent="0.35">
      <c r="A164" s="161">
        <v>12</v>
      </c>
      <c r="B164" s="41">
        <v>19409</v>
      </c>
      <c r="C164" s="134" t="s">
        <v>785</v>
      </c>
      <c r="D164" s="162"/>
      <c r="E164" s="163"/>
      <c r="F164" s="163"/>
      <c r="G164" s="163"/>
    </row>
    <row r="165" spans="1:7" ht="17.100000000000001" customHeight="1" x14ac:dyDescent="0.35">
      <c r="A165" s="161">
        <v>13</v>
      </c>
      <c r="B165" s="41">
        <v>19422</v>
      </c>
      <c r="C165" s="134" t="s">
        <v>1289</v>
      </c>
      <c r="D165" s="162"/>
      <c r="E165" s="163"/>
      <c r="F165" s="163"/>
      <c r="G165" s="163"/>
    </row>
    <row r="166" spans="1:7" ht="17.100000000000001" customHeight="1" x14ac:dyDescent="0.35">
      <c r="A166" s="161">
        <v>14</v>
      </c>
      <c r="B166" s="41">
        <v>19426</v>
      </c>
      <c r="C166" s="134" t="s">
        <v>1290</v>
      </c>
      <c r="D166" s="162"/>
      <c r="E166" s="163"/>
      <c r="F166" s="163"/>
      <c r="G166" s="163"/>
    </row>
    <row r="167" spans="1:7" ht="17.100000000000001" customHeight="1" x14ac:dyDescent="0.35">
      <c r="A167" s="161">
        <v>15</v>
      </c>
      <c r="B167" s="14">
        <v>19438</v>
      </c>
      <c r="C167" s="21" t="s">
        <v>787</v>
      </c>
      <c r="D167" s="162"/>
      <c r="E167" s="163"/>
      <c r="F167" s="163"/>
      <c r="G167" s="163"/>
    </row>
    <row r="168" spans="1:7" ht="17.100000000000001" customHeight="1" x14ac:dyDescent="0.35">
      <c r="A168" s="161">
        <v>16</v>
      </c>
      <c r="B168" s="41">
        <v>19444</v>
      </c>
      <c r="C168" s="134" t="s">
        <v>1291</v>
      </c>
      <c r="D168" s="162"/>
      <c r="E168" s="163"/>
      <c r="F168" s="163"/>
      <c r="G168" s="163"/>
    </row>
    <row r="169" spans="1:7" ht="17.100000000000001" customHeight="1" x14ac:dyDescent="0.35">
      <c r="A169" s="161">
        <v>17</v>
      </c>
      <c r="B169" s="172">
        <v>20826</v>
      </c>
      <c r="C169" s="134" t="s">
        <v>766</v>
      </c>
      <c r="D169" s="162"/>
      <c r="E169" s="163"/>
      <c r="F169" s="163"/>
      <c r="G169" s="163"/>
    </row>
    <row r="170" spans="1:7" ht="17.100000000000001" customHeight="1" x14ac:dyDescent="0.35">
      <c r="A170" s="161">
        <v>18</v>
      </c>
      <c r="B170" s="172">
        <v>20841</v>
      </c>
      <c r="C170" s="135" t="s">
        <v>1292</v>
      </c>
      <c r="D170" s="162"/>
      <c r="E170" s="163"/>
      <c r="F170" s="163"/>
      <c r="G170" s="163"/>
    </row>
    <row r="171" spans="1:7" ht="17.100000000000001" customHeight="1" x14ac:dyDescent="0.35">
      <c r="A171" s="161">
        <v>19</v>
      </c>
      <c r="B171" s="172">
        <v>20842</v>
      </c>
      <c r="C171" s="21" t="s">
        <v>788</v>
      </c>
      <c r="D171" s="162"/>
      <c r="E171" s="163"/>
      <c r="F171" s="163"/>
      <c r="G171" s="163"/>
    </row>
    <row r="172" spans="1:7" ht="17.100000000000001" customHeight="1" x14ac:dyDescent="0.35">
      <c r="A172" s="161">
        <v>20</v>
      </c>
      <c r="B172" s="172">
        <v>20844</v>
      </c>
      <c r="C172" s="134" t="s">
        <v>786</v>
      </c>
      <c r="D172" s="162"/>
      <c r="E172" s="163"/>
      <c r="F172" s="163"/>
      <c r="G172" s="163"/>
    </row>
    <row r="173" spans="1:7" ht="17.100000000000001" customHeight="1" x14ac:dyDescent="0.35">
      <c r="A173" s="161">
        <v>21</v>
      </c>
      <c r="B173" s="172">
        <v>20845</v>
      </c>
      <c r="C173" s="135" t="s">
        <v>1293</v>
      </c>
      <c r="D173" s="162"/>
      <c r="E173" s="163"/>
      <c r="F173" s="163"/>
      <c r="G173" s="163"/>
    </row>
    <row r="174" spans="1:7" ht="17.100000000000001" customHeight="1" x14ac:dyDescent="0.35">
      <c r="A174" s="161">
        <v>22</v>
      </c>
      <c r="B174" s="172">
        <v>20846</v>
      </c>
      <c r="C174" s="135" t="s">
        <v>1294</v>
      </c>
      <c r="D174" s="162"/>
      <c r="E174" s="163"/>
      <c r="F174" s="163"/>
      <c r="G174" s="163"/>
    </row>
    <row r="175" spans="1:7" ht="17.100000000000001" customHeight="1" x14ac:dyDescent="0.35">
      <c r="A175" s="202"/>
      <c r="B175" s="205"/>
      <c r="C175" s="205"/>
      <c r="D175" s="203"/>
      <c r="E175" s="205"/>
      <c r="F175" s="205"/>
      <c r="G175" s="205"/>
    </row>
    <row r="176" spans="1:7" ht="17.100000000000001" customHeight="1" x14ac:dyDescent="0.35">
      <c r="A176" s="165"/>
      <c r="B176" s="166"/>
      <c r="C176" s="167"/>
    </row>
    <row r="177" spans="1:3" ht="17.100000000000001" customHeight="1" x14ac:dyDescent="0.35">
      <c r="A177" s="165"/>
      <c r="B177" s="166"/>
      <c r="C177" s="167"/>
    </row>
    <row r="178" spans="1:3" ht="17.100000000000001" customHeight="1" x14ac:dyDescent="0.35">
      <c r="A178" s="165"/>
      <c r="B178" s="166"/>
      <c r="C178" s="167"/>
    </row>
    <row r="179" spans="1:3" ht="17.100000000000001" customHeight="1" x14ac:dyDescent="0.35">
      <c r="A179" s="165"/>
      <c r="B179" s="166"/>
      <c r="C179" s="167"/>
    </row>
    <row r="180" spans="1:3" ht="17.100000000000001" customHeight="1" x14ac:dyDescent="0.35">
      <c r="A180" s="165"/>
      <c r="B180" s="166"/>
      <c r="C180" s="167"/>
    </row>
    <row r="181" spans="1:3" ht="17.100000000000001" customHeight="1" x14ac:dyDescent="0.35">
      <c r="A181" s="165"/>
      <c r="B181" s="166"/>
      <c r="C181" s="167"/>
    </row>
    <row r="182" spans="1:3" ht="17.100000000000001" customHeight="1" x14ac:dyDescent="0.35">
      <c r="A182" s="165"/>
      <c r="B182" s="166"/>
      <c r="C182" s="167"/>
    </row>
    <row r="183" spans="1:3" ht="17.100000000000001" customHeight="1" x14ac:dyDescent="0.35">
      <c r="A183" s="165"/>
      <c r="B183" s="166"/>
      <c r="C183" s="167"/>
    </row>
    <row r="184" spans="1:3" ht="17.100000000000001" customHeight="1" x14ac:dyDescent="0.35">
      <c r="A184" s="165"/>
      <c r="B184" s="166"/>
      <c r="C184" s="167"/>
    </row>
    <row r="185" spans="1:3" ht="17.100000000000001" customHeight="1" x14ac:dyDescent="0.35">
      <c r="A185" s="165"/>
      <c r="B185" s="166"/>
      <c r="C185" s="167"/>
    </row>
    <row r="186" spans="1:3" ht="17.100000000000001" customHeight="1" x14ac:dyDescent="0.35">
      <c r="A186" s="165"/>
    </row>
    <row r="187" spans="1:3" ht="17.100000000000001" customHeight="1" x14ac:dyDescent="0.35">
      <c r="A187" s="165"/>
    </row>
    <row r="188" spans="1:3" ht="17.100000000000001" customHeight="1" x14ac:dyDescent="0.35">
      <c r="A188" s="165"/>
    </row>
    <row r="189" spans="1:3" ht="17.100000000000001" customHeight="1" x14ac:dyDescent="0.35">
      <c r="A189" s="165"/>
    </row>
    <row r="190" spans="1:3" ht="17.100000000000001" customHeight="1" x14ac:dyDescent="0.35">
      <c r="A190" s="165"/>
    </row>
    <row r="191" spans="1:3" ht="17.100000000000001" customHeight="1" x14ac:dyDescent="0.35">
      <c r="A191" s="165"/>
      <c r="B191" s="166"/>
      <c r="C191" s="167"/>
    </row>
    <row r="192" spans="1:3" ht="17.100000000000001" customHeight="1" x14ac:dyDescent="0.35">
      <c r="A192" s="165"/>
      <c r="B192" s="166"/>
      <c r="C192" s="167"/>
    </row>
    <row r="193" spans="1:7" ht="17.100000000000001" customHeight="1" x14ac:dyDescent="0.35">
      <c r="A193" s="165"/>
    </row>
    <row r="194" spans="1:7" ht="17.100000000000001" customHeight="1" x14ac:dyDescent="0.35">
      <c r="A194" s="165"/>
    </row>
    <row r="195" spans="1:7" ht="17.100000000000001" customHeight="1" x14ac:dyDescent="0.35">
      <c r="A195" s="165"/>
    </row>
    <row r="196" spans="1:7" ht="17.100000000000001" customHeight="1" x14ac:dyDescent="0.35">
      <c r="B196" s="225"/>
      <c r="C196" s="225"/>
      <c r="D196" s="225"/>
      <c r="E196" s="225"/>
      <c r="F196" s="225"/>
      <c r="G196" s="225"/>
    </row>
    <row r="197" spans="1:7" ht="17.100000000000001" customHeight="1" x14ac:dyDescent="0.35">
      <c r="B197" s="225" t="str">
        <f>CONCATENATE("รายชื่อนักเรียน  ",'สรุปจำนวน-นร.'!$B$2," ชั้นมัธยมศึกษาปีที่ 4/5 (สายศิลป์)")</f>
        <v>รายชื่อนักเรียน  ภาคเรียนที่ 2 ปีการศึกษา 2568 ชั้นมัธยมศึกษาปีที่ 4/5 (สายศิลป์)</v>
      </c>
      <c r="C197" s="225"/>
      <c r="D197" s="225"/>
      <c r="E197" s="225"/>
      <c r="F197" s="225"/>
      <c r="G197" s="225"/>
    </row>
    <row r="198" spans="1:7" ht="17.100000000000001" customHeight="1" x14ac:dyDescent="0.35">
      <c r="B198" s="225" t="str">
        <f>"ครูที่ปรึกษา : "&amp;ครูที่ปรึกษา!$D$41</f>
        <v xml:space="preserve">ครูที่ปรึกษา : 1. นางสาวสุจิตรา  อุทธาทอง  </v>
      </c>
      <c r="C198" s="225"/>
      <c r="D198" s="225"/>
      <c r="E198" s="225"/>
      <c r="F198" s="225"/>
      <c r="G198" s="225"/>
    </row>
    <row r="199" spans="1:7" ht="17.100000000000001" customHeight="1" x14ac:dyDescent="0.35">
      <c r="B199" s="224" t="str" cm="1">
        <f t="array" ref="B199">"ชาย  " &amp; SUM(COUNTIF(C201:C245,{"นาย","เด็กชาย"}&amp;"*")) &amp; "  คน     หญิง  " &amp; SUM(COUNTIF(C201:C245,{"นางสาว","เด็กหญิง"}&amp;"*")) &amp; "  คน     รวม  " &amp; COUNTA(C201:C245) &amp; "  คน"</f>
        <v>ชาย  16  คน     หญิง  24  คน     รวม  40  คน</v>
      </c>
      <c r="C199" s="224"/>
      <c r="D199" s="224"/>
      <c r="E199" s="224"/>
      <c r="F199" s="224"/>
      <c r="G199" s="224"/>
    </row>
    <row r="200" spans="1:7" ht="17.100000000000001" customHeight="1" x14ac:dyDescent="0.35">
      <c r="A200" s="161" t="s">
        <v>1</v>
      </c>
      <c r="B200" s="161" t="s">
        <v>2</v>
      </c>
      <c r="C200" s="161" t="s">
        <v>3</v>
      </c>
      <c r="D200" s="162"/>
      <c r="E200" s="163"/>
      <c r="F200" s="163"/>
      <c r="G200" s="163"/>
    </row>
    <row r="201" spans="1:7" ht="17.100000000000001" customHeight="1" x14ac:dyDescent="0.35">
      <c r="A201" s="161">
        <v>1</v>
      </c>
      <c r="B201" s="14">
        <v>19120</v>
      </c>
      <c r="C201" s="157" t="s">
        <v>1295</v>
      </c>
      <c r="D201" s="162"/>
      <c r="E201" s="163"/>
      <c r="F201" s="163"/>
      <c r="G201" s="163"/>
    </row>
    <row r="202" spans="1:7" ht="17.100000000000001" customHeight="1" x14ac:dyDescent="0.35">
      <c r="A202" s="161">
        <v>2</v>
      </c>
      <c r="B202" s="162">
        <v>19121</v>
      </c>
      <c r="C202" s="163" t="s">
        <v>1590</v>
      </c>
      <c r="D202" s="162"/>
      <c r="E202" s="163"/>
      <c r="F202" s="163"/>
      <c r="G202" s="163"/>
    </row>
    <row r="203" spans="1:7" ht="17.100000000000001" customHeight="1" x14ac:dyDescent="0.35">
      <c r="A203" s="161">
        <v>3</v>
      </c>
      <c r="B203" s="7">
        <v>19122</v>
      </c>
      <c r="C203" s="157" t="s">
        <v>1296</v>
      </c>
      <c r="D203" s="162"/>
      <c r="E203" s="163"/>
      <c r="F203" s="163"/>
      <c r="G203" s="163"/>
    </row>
    <row r="204" spans="1:7" ht="17.100000000000001" customHeight="1" x14ac:dyDescent="0.35">
      <c r="A204" s="161">
        <v>4</v>
      </c>
      <c r="B204" s="7">
        <v>19170</v>
      </c>
      <c r="C204" s="157" t="s">
        <v>1297</v>
      </c>
      <c r="D204" s="162"/>
      <c r="E204" s="163"/>
      <c r="F204" s="163"/>
      <c r="G204" s="163"/>
    </row>
    <row r="205" spans="1:7" ht="17.100000000000001" customHeight="1" x14ac:dyDescent="0.35">
      <c r="A205" s="161">
        <v>5</v>
      </c>
      <c r="B205" s="7">
        <v>19188</v>
      </c>
      <c r="C205" s="157" t="s">
        <v>1298</v>
      </c>
      <c r="D205" s="162"/>
      <c r="E205" s="163"/>
      <c r="F205" s="163"/>
      <c r="G205" s="163"/>
    </row>
    <row r="206" spans="1:7" ht="17.100000000000001" customHeight="1" x14ac:dyDescent="0.35">
      <c r="A206" s="161">
        <v>6</v>
      </c>
      <c r="B206" s="7">
        <v>19190</v>
      </c>
      <c r="C206" s="157" t="s">
        <v>1299</v>
      </c>
      <c r="D206" s="162"/>
      <c r="E206" s="163"/>
      <c r="F206" s="163"/>
      <c r="G206" s="163"/>
    </row>
    <row r="207" spans="1:7" ht="17.100000000000001" customHeight="1" x14ac:dyDescent="0.35">
      <c r="A207" s="161">
        <v>7</v>
      </c>
      <c r="B207" s="7">
        <v>19195</v>
      </c>
      <c r="C207" s="157" t="s">
        <v>1300</v>
      </c>
      <c r="D207" s="162"/>
      <c r="E207" s="163"/>
      <c r="F207" s="163"/>
      <c r="G207" s="163"/>
    </row>
    <row r="208" spans="1:7" ht="17.100000000000001" customHeight="1" x14ac:dyDescent="0.35">
      <c r="A208" s="161">
        <v>8</v>
      </c>
      <c r="B208" s="7">
        <v>19257</v>
      </c>
      <c r="C208" s="157" t="s">
        <v>1301</v>
      </c>
      <c r="D208" s="162"/>
      <c r="E208" s="163"/>
      <c r="F208" s="163"/>
      <c r="G208" s="163"/>
    </row>
    <row r="209" spans="1:9" ht="17.100000000000001" customHeight="1" x14ac:dyDescent="0.35">
      <c r="A209" s="161">
        <v>9</v>
      </c>
      <c r="B209" s="162">
        <v>19282</v>
      </c>
      <c r="C209" s="163" t="s">
        <v>1588</v>
      </c>
      <c r="D209" s="162"/>
      <c r="E209" s="163"/>
      <c r="F209" s="163"/>
      <c r="G209" s="163"/>
    </row>
    <row r="210" spans="1:9" ht="17.100000000000001" customHeight="1" x14ac:dyDescent="0.35">
      <c r="A210" s="161">
        <v>10</v>
      </c>
      <c r="B210" s="14">
        <v>19340</v>
      </c>
      <c r="C210" s="21" t="s">
        <v>789</v>
      </c>
      <c r="D210" s="162"/>
      <c r="E210" s="163"/>
      <c r="F210" s="163"/>
      <c r="G210" s="163"/>
    </row>
    <row r="211" spans="1:9" ht="17.100000000000001" customHeight="1" x14ac:dyDescent="0.35">
      <c r="A211" s="161">
        <v>11</v>
      </c>
      <c r="B211" s="14">
        <v>19344</v>
      </c>
      <c r="C211" s="21" t="s">
        <v>790</v>
      </c>
      <c r="D211" s="162"/>
      <c r="E211" s="163"/>
      <c r="F211" s="163"/>
      <c r="G211" s="163"/>
    </row>
    <row r="212" spans="1:9" ht="17.100000000000001" customHeight="1" x14ac:dyDescent="0.35">
      <c r="A212" s="161">
        <v>12</v>
      </c>
      <c r="B212" s="14">
        <v>19349</v>
      </c>
      <c r="C212" s="21" t="s">
        <v>791</v>
      </c>
      <c r="D212" s="162"/>
      <c r="E212" s="163"/>
      <c r="F212" s="163"/>
      <c r="G212" s="163"/>
    </row>
    <row r="213" spans="1:9" ht="17.100000000000001" customHeight="1" x14ac:dyDescent="0.35">
      <c r="A213" s="161">
        <v>13</v>
      </c>
      <c r="B213" s="14">
        <v>19398</v>
      </c>
      <c r="C213" s="21" t="s">
        <v>1302</v>
      </c>
      <c r="D213" s="162"/>
      <c r="E213" s="163"/>
      <c r="F213" s="163"/>
      <c r="G213" s="163"/>
    </row>
    <row r="214" spans="1:9" ht="17.100000000000001" customHeight="1" x14ac:dyDescent="0.35">
      <c r="A214" s="161">
        <v>14</v>
      </c>
      <c r="B214" s="14">
        <v>19441</v>
      </c>
      <c r="C214" s="21" t="s">
        <v>792</v>
      </c>
      <c r="D214" s="162"/>
      <c r="E214" s="163"/>
      <c r="F214" s="163"/>
      <c r="G214" s="163"/>
    </row>
    <row r="215" spans="1:9" ht="17.100000000000001" customHeight="1" x14ac:dyDescent="0.35">
      <c r="A215" s="161">
        <v>15</v>
      </c>
      <c r="B215" s="14">
        <v>19471</v>
      </c>
      <c r="C215" s="21" t="s">
        <v>1303</v>
      </c>
      <c r="D215" s="162"/>
      <c r="E215" s="163"/>
      <c r="F215" s="163"/>
      <c r="G215" s="163"/>
    </row>
    <row r="216" spans="1:9" ht="17.100000000000001" customHeight="1" x14ac:dyDescent="0.35">
      <c r="A216" s="161">
        <v>16</v>
      </c>
      <c r="B216" s="14">
        <v>19491</v>
      </c>
      <c r="C216" s="21" t="s">
        <v>793</v>
      </c>
      <c r="D216" s="162"/>
      <c r="E216" s="163"/>
      <c r="F216" s="163"/>
      <c r="G216" s="163"/>
    </row>
    <row r="217" spans="1:9" ht="17.100000000000001" customHeight="1" x14ac:dyDescent="0.35">
      <c r="A217" s="161">
        <v>17</v>
      </c>
      <c r="B217" s="41">
        <v>20436</v>
      </c>
      <c r="C217" s="134" t="s">
        <v>794</v>
      </c>
      <c r="D217" s="162"/>
      <c r="E217" s="163"/>
      <c r="F217" s="163"/>
      <c r="G217" s="163"/>
    </row>
    <row r="218" spans="1:9" s="180" customFormat="1" ht="17.100000000000001" customHeight="1" x14ac:dyDescent="0.35">
      <c r="A218" s="161">
        <v>18</v>
      </c>
      <c r="B218" s="42">
        <v>20475</v>
      </c>
      <c r="C218" s="31" t="s">
        <v>598</v>
      </c>
      <c r="D218" s="162"/>
      <c r="E218" s="163"/>
      <c r="F218" s="163"/>
      <c r="G218" s="163"/>
      <c r="H218" s="179"/>
      <c r="I218" s="9"/>
    </row>
    <row r="219" spans="1:9" ht="17.100000000000001" customHeight="1" x14ac:dyDescent="0.35">
      <c r="A219" s="181">
        <v>19</v>
      </c>
      <c r="B219" s="172">
        <v>20824</v>
      </c>
      <c r="C219" s="135" t="s">
        <v>1264</v>
      </c>
      <c r="D219" s="182"/>
      <c r="E219" s="183"/>
      <c r="F219" s="183"/>
      <c r="G219" s="183"/>
    </row>
    <row r="220" spans="1:9" ht="17.100000000000001" customHeight="1" x14ac:dyDescent="0.35">
      <c r="A220" s="161">
        <v>20</v>
      </c>
      <c r="B220" s="172">
        <v>20847</v>
      </c>
      <c r="C220" s="140" t="s">
        <v>1304</v>
      </c>
      <c r="D220" s="162"/>
      <c r="E220" s="163"/>
      <c r="F220" s="163"/>
      <c r="G220" s="163"/>
    </row>
    <row r="221" spans="1:9" ht="17.100000000000001" customHeight="1" x14ac:dyDescent="0.35">
      <c r="A221" s="161">
        <v>21</v>
      </c>
      <c r="B221" s="172">
        <v>20848</v>
      </c>
      <c r="C221" s="21" t="s">
        <v>800</v>
      </c>
      <c r="D221" s="162"/>
      <c r="E221" s="163"/>
      <c r="F221" s="163"/>
      <c r="G221" s="163"/>
    </row>
    <row r="222" spans="1:9" ht="17.100000000000001" customHeight="1" x14ac:dyDescent="0.35">
      <c r="A222" s="161">
        <v>22</v>
      </c>
      <c r="B222" s="172">
        <v>20849</v>
      </c>
      <c r="C222" s="21" t="s">
        <v>801</v>
      </c>
      <c r="D222" s="162"/>
      <c r="E222" s="163"/>
      <c r="F222" s="163"/>
      <c r="G222" s="163"/>
    </row>
    <row r="223" spans="1:9" ht="17.100000000000001" customHeight="1" x14ac:dyDescent="0.35">
      <c r="A223" s="161">
        <v>23</v>
      </c>
      <c r="B223" s="172">
        <v>20850</v>
      </c>
      <c r="C223" s="135" t="s">
        <v>1305</v>
      </c>
      <c r="D223" s="162"/>
      <c r="E223" s="163"/>
      <c r="F223" s="163"/>
      <c r="G223" s="163"/>
    </row>
    <row r="224" spans="1:9" ht="17.100000000000001" customHeight="1" x14ac:dyDescent="0.35">
      <c r="A224" s="161">
        <v>24</v>
      </c>
      <c r="B224" s="172">
        <v>20851</v>
      </c>
      <c r="C224" s="134" t="s">
        <v>1306</v>
      </c>
      <c r="D224" s="162"/>
      <c r="E224" s="163"/>
      <c r="F224" s="163"/>
      <c r="G224" s="163"/>
    </row>
    <row r="225" spans="1:9" ht="17.100000000000001" customHeight="1" x14ac:dyDescent="0.35">
      <c r="A225" s="161">
        <v>25</v>
      </c>
      <c r="B225" s="172">
        <v>20852</v>
      </c>
      <c r="C225" s="140" t="s">
        <v>1609</v>
      </c>
      <c r="D225" s="162"/>
      <c r="E225" s="163"/>
      <c r="F225" s="163"/>
      <c r="G225" s="163"/>
    </row>
    <row r="226" spans="1:9" ht="17.100000000000001" customHeight="1" x14ac:dyDescent="0.35">
      <c r="A226" s="161">
        <v>26</v>
      </c>
      <c r="B226" s="172">
        <v>20853</v>
      </c>
      <c r="C226" s="135" t="s">
        <v>1307</v>
      </c>
      <c r="D226" s="162"/>
      <c r="E226" s="163"/>
      <c r="F226" s="163"/>
      <c r="G226" s="163"/>
    </row>
    <row r="227" spans="1:9" ht="17.100000000000001" customHeight="1" x14ac:dyDescent="0.35">
      <c r="A227" s="161">
        <v>27</v>
      </c>
      <c r="B227" s="172">
        <v>20854</v>
      </c>
      <c r="C227" s="134" t="s">
        <v>795</v>
      </c>
      <c r="D227" s="162"/>
      <c r="E227" s="163"/>
      <c r="F227" s="163"/>
      <c r="G227" s="163"/>
    </row>
    <row r="228" spans="1:9" ht="17.100000000000001" customHeight="1" x14ac:dyDescent="0.35">
      <c r="A228" s="161">
        <v>28</v>
      </c>
      <c r="B228" s="172">
        <v>20855</v>
      </c>
      <c r="C228" s="135" t="s">
        <v>1308</v>
      </c>
      <c r="D228" s="162"/>
      <c r="E228" s="163"/>
      <c r="F228" s="163"/>
      <c r="G228" s="163"/>
    </row>
    <row r="229" spans="1:9" ht="17.100000000000001" customHeight="1" x14ac:dyDescent="0.35">
      <c r="A229" s="161">
        <v>29</v>
      </c>
      <c r="B229" s="172">
        <v>20856</v>
      </c>
      <c r="C229" s="134" t="s">
        <v>796</v>
      </c>
      <c r="D229" s="162"/>
      <c r="E229" s="163"/>
      <c r="F229" s="163"/>
      <c r="G229" s="163"/>
    </row>
    <row r="230" spans="1:9" ht="17.100000000000001" customHeight="1" x14ac:dyDescent="0.35">
      <c r="A230" s="161">
        <v>30</v>
      </c>
      <c r="B230" s="172">
        <v>20857</v>
      </c>
      <c r="C230" s="135" t="s">
        <v>1309</v>
      </c>
      <c r="D230" s="162"/>
      <c r="E230" s="163"/>
      <c r="F230" s="163"/>
      <c r="G230" s="163"/>
    </row>
    <row r="231" spans="1:9" ht="17.100000000000001" customHeight="1" x14ac:dyDescent="0.35">
      <c r="A231" s="161">
        <v>31</v>
      </c>
      <c r="B231" s="172">
        <v>20858</v>
      </c>
      <c r="C231" s="134" t="s">
        <v>797</v>
      </c>
      <c r="D231" s="162"/>
      <c r="E231" s="163"/>
      <c r="F231" s="163"/>
      <c r="G231" s="163"/>
    </row>
    <row r="232" spans="1:9" ht="17.100000000000001" customHeight="1" x14ac:dyDescent="0.35">
      <c r="A232" s="161">
        <v>32</v>
      </c>
      <c r="B232" s="172">
        <v>20859</v>
      </c>
      <c r="C232" s="134" t="s">
        <v>798</v>
      </c>
      <c r="D232" s="162"/>
      <c r="E232" s="163"/>
      <c r="F232" s="163"/>
      <c r="G232" s="163"/>
    </row>
    <row r="233" spans="1:9" ht="17.100000000000001" customHeight="1" x14ac:dyDescent="0.35">
      <c r="A233" s="161">
        <v>33</v>
      </c>
      <c r="B233" s="172">
        <v>20860</v>
      </c>
      <c r="C233" s="134" t="s">
        <v>799</v>
      </c>
      <c r="D233" s="162"/>
      <c r="E233" s="163"/>
      <c r="F233" s="163"/>
      <c r="G233" s="163"/>
    </row>
    <row r="234" spans="1:9" s="169" customFormat="1" ht="17.100000000000001" customHeight="1" x14ac:dyDescent="0.35">
      <c r="A234" s="161">
        <v>34</v>
      </c>
      <c r="B234" s="172">
        <v>20862</v>
      </c>
      <c r="C234" s="135" t="s">
        <v>1310</v>
      </c>
      <c r="D234" s="162"/>
      <c r="E234" s="163"/>
      <c r="F234" s="163"/>
      <c r="G234" s="163"/>
      <c r="H234" s="168"/>
      <c r="I234" s="9"/>
    </row>
    <row r="235" spans="1:9" ht="17.100000000000001" customHeight="1" x14ac:dyDescent="0.35">
      <c r="A235" s="161">
        <v>35</v>
      </c>
      <c r="B235" s="162">
        <v>20867</v>
      </c>
      <c r="C235" s="48" t="s">
        <v>1311</v>
      </c>
      <c r="D235" s="162"/>
      <c r="E235" s="163"/>
      <c r="F235" s="163"/>
      <c r="G235" s="163"/>
    </row>
    <row r="236" spans="1:9" ht="17.100000000000001" customHeight="1" x14ac:dyDescent="0.35">
      <c r="A236" s="161">
        <v>36</v>
      </c>
      <c r="B236" s="162">
        <v>20868</v>
      </c>
      <c r="C236" s="191" t="s">
        <v>1312</v>
      </c>
      <c r="D236" s="162"/>
      <c r="E236" s="163"/>
      <c r="F236" s="163"/>
      <c r="G236" s="163"/>
    </row>
    <row r="237" spans="1:9" ht="17.100000000000001" customHeight="1" x14ac:dyDescent="0.35">
      <c r="A237" s="161">
        <v>37</v>
      </c>
      <c r="B237" s="192" t="s">
        <v>1549</v>
      </c>
      <c r="C237" s="191" t="s">
        <v>1550</v>
      </c>
      <c r="D237" s="162"/>
      <c r="E237" s="163"/>
      <c r="F237" s="163"/>
      <c r="G237" s="163"/>
    </row>
    <row r="238" spans="1:9" ht="17.100000000000001" customHeight="1" x14ac:dyDescent="0.35">
      <c r="A238" s="161">
        <v>38</v>
      </c>
      <c r="B238" s="162">
        <v>20881</v>
      </c>
      <c r="C238" s="163" t="s">
        <v>1553</v>
      </c>
      <c r="D238" s="162"/>
      <c r="E238" s="163"/>
      <c r="F238" s="163"/>
      <c r="G238" s="163"/>
    </row>
    <row r="239" spans="1:9" ht="17.100000000000001" customHeight="1" x14ac:dyDescent="0.35">
      <c r="A239" s="161">
        <v>39</v>
      </c>
      <c r="B239" s="162">
        <v>20903</v>
      </c>
      <c r="C239" s="191" t="s">
        <v>1589</v>
      </c>
      <c r="D239" s="162"/>
      <c r="E239" s="163"/>
      <c r="F239" s="163"/>
      <c r="G239" s="163"/>
    </row>
    <row r="240" spans="1:9" ht="17.100000000000001" customHeight="1" x14ac:dyDescent="0.35">
      <c r="A240" s="161">
        <v>40</v>
      </c>
      <c r="B240" s="162">
        <v>20908</v>
      </c>
      <c r="C240" s="163" t="s">
        <v>1606</v>
      </c>
      <c r="D240" s="162"/>
      <c r="E240" s="163"/>
      <c r="F240" s="163"/>
      <c r="G240" s="163"/>
    </row>
    <row r="241" spans="1:7" ht="17.100000000000001" customHeight="1" x14ac:dyDescent="0.35">
      <c r="A241" s="202"/>
      <c r="B241" s="205"/>
      <c r="C241" s="205"/>
      <c r="D241" s="203"/>
      <c r="E241" s="205"/>
      <c r="F241" s="205"/>
      <c r="G241" s="205"/>
    </row>
    <row r="242" spans="1:7" ht="17.100000000000001" customHeight="1" x14ac:dyDescent="0.35">
      <c r="A242" s="165"/>
    </row>
    <row r="243" spans="1:7" ht="17.100000000000001" customHeight="1" x14ac:dyDescent="0.35">
      <c r="A243" s="165"/>
    </row>
    <row r="244" spans="1:7" ht="17.100000000000001" customHeight="1" x14ac:dyDescent="0.35">
      <c r="A244" s="165"/>
    </row>
    <row r="245" spans="1:7" ht="17.100000000000001" customHeight="1" x14ac:dyDescent="0.35">
      <c r="A245" s="165"/>
    </row>
    <row r="246" spans="1:7" ht="17.100000000000001" customHeight="1" x14ac:dyDescent="0.35">
      <c r="A246" s="165"/>
    </row>
    <row r="247" spans="1:7" ht="17.100000000000001" customHeight="1" x14ac:dyDescent="0.35">
      <c r="A247" s="184"/>
      <c r="B247" s="223" t="s">
        <v>0</v>
      </c>
      <c r="C247" s="223"/>
      <c r="D247" s="223"/>
      <c r="E247" s="223"/>
      <c r="F247" s="223"/>
      <c r="G247" s="223"/>
    </row>
    <row r="248" spans="1:7" ht="17.100000000000001" customHeight="1" x14ac:dyDescent="0.35">
      <c r="A248" s="176"/>
      <c r="B248" s="223" t="str">
        <f>CONCATENATE("รายชื่อนักเรียน  ",'สรุปจำนวน-นร.'!$B$2," ชั้นมัธยมศึกษาปีที่ 4 ห้อง 0")</f>
        <v>รายชื่อนักเรียน  ภาคเรียนที่ 2 ปีการศึกษา 2568 ชั้นมัธยมศึกษาปีที่ 4 ห้อง 0</v>
      </c>
      <c r="C248" s="223"/>
      <c r="D248" s="223"/>
      <c r="E248" s="223"/>
      <c r="F248" s="223"/>
      <c r="G248" s="223"/>
    </row>
    <row r="249" spans="1:7" ht="17.100000000000001" customHeight="1" x14ac:dyDescent="0.35">
      <c r="A249" s="176"/>
      <c r="B249" s="223" t="s">
        <v>38</v>
      </c>
      <c r="C249" s="223"/>
      <c r="D249" s="223"/>
      <c r="E249" s="223"/>
      <c r="F249" s="223"/>
      <c r="G249" s="223"/>
    </row>
    <row r="250" spans="1:7" ht="17.100000000000001" customHeight="1" x14ac:dyDescent="0.35">
      <c r="A250" s="164" t="s">
        <v>1</v>
      </c>
      <c r="B250" s="164" t="s">
        <v>2</v>
      </c>
      <c r="C250" s="164" t="s">
        <v>3</v>
      </c>
      <c r="D250" s="113"/>
      <c r="E250" s="114"/>
      <c r="F250" s="114"/>
      <c r="G250" s="114"/>
    </row>
    <row r="251" spans="1:7" ht="17.100000000000001" customHeight="1" x14ac:dyDescent="0.35">
      <c r="A251" s="164"/>
      <c r="B251" s="113"/>
      <c r="C251" s="114"/>
      <c r="D251" s="113"/>
      <c r="E251" s="114"/>
      <c r="F251" s="114"/>
      <c r="G251" s="114"/>
    </row>
    <row r="252" spans="1:7" ht="17.100000000000001" customHeight="1" x14ac:dyDescent="0.35">
      <c r="A252" s="164"/>
      <c r="B252" s="113"/>
      <c r="C252" s="114"/>
      <c r="D252" s="113"/>
      <c r="E252" s="114"/>
      <c r="F252" s="114"/>
      <c r="G252" s="114"/>
    </row>
    <row r="253" spans="1:7" ht="17.100000000000001" customHeight="1" x14ac:dyDescent="0.35">
      <c r="A253" s="164"/>
      <c r="B253" s="113"/>
      <c r="C253" s="114"/>
      <c r="D253" s="113"/>
      <c r="E253" s="114"/>
      <c r="F253" s="114"/>
      <c r="G253" s="114"/>
    </row>
    <row r="254" spans="1:7" ht="17.100000000000001" customHeight="1" x14ac:dyDescent="0.35">
      <c r="A254" s="161"/>
      <c r="B254" s="162"/>
      <c r="C254" s="185"/>
      <c r="D254" s="162"/>
      <c r="E254" s="163"/>
      <c r="F254" s="163"/>
      <c r="G254" s="163"/>
    </row>
    <row r="255" spans="1:7" ht="17.100000000000001" customHeight="1" x14ac:dyDescent="0.35">
      <c r="A255" s="161"/>
      <c r="B255" s="162"/>
      <c r="C255" s="185"/>
      <c r="D255" s="162"/>
      <c r="E255" s="163"/>
      <c r="F255" s="163"/>
      <c r="G255" s="163"/>
    </row>
    <row r="256" spans="1:7" ht="17.100000000000001" customHeight="1" x14ac:dyDescent="0.35">
      <c r="A256" s="161"/>
      <c r="B256" s="162"/>
      <c r="C256" s="186"/>
      <c r="D256" s="162"/>
      <c r="E256" s="163"/>
      <c r="F256" s="163"/>
      <c r="G256" s="163"/>
    </row>
    <row r="257" spans="1:7" ht="17.100000000000001" customHeight="1" x14ac:dyDescent="0.35">
      <c r="A257" s="161"/>
      <c r="B257" s="172"/>
      <c r="C257" s="187"/>
      <c r="D257" s="162"/>
      <c r="E257" s="163"/>
      <c r="F257" s="163"/>
      <c r="G257" s="163"/>
    </row>
    <row r="258" spans="1:7" ht="17.100000000000001" customHeight="1" x14ac:dyDescent="0.35">
      <c r="A258" s="161"/>
      <c r="B258" s="172"/>
      <c r="C258" s="187"/>
      <c r="D258" s="162"/>
      <c r="E258" s="163"/>
      <c r="F258" s="163"/>
      <c r="G258" s="163"/>
    </row>
    <row r="259" spans="1:7" ht="17.100000000000001" customHeight="1" x14ac:dyDescent="0.35">
      <c r="A259" s="161"/>
      <c r="B259" s="172"/>
      <c r="C259" s="187"/>
      <c r="D259" s="162"/>
      <c r="E259" s="163"/>
      <c r="F259" s="163"/>
      <c r="G259" s="163"/>
    </row>
    <row r="260" spans="1:7" ht="17.100000000000001" customHeight="1" x14ac:dyDescent="0.35">
      <c r="A260" s="161"/>
      <c r="B260" s="172"/>
      <c r="C260" s="187"/>
      <c r="D260" s="162"/>
      <c r="E260" s="163"/>
      <c r="F260" s="163"/>
      <c r="G260" s="163"/>
    </row>
    <row r="261" spans="1:7" ht="17.100000000000001" customHeight="1" x14ac:dyDescent="0.35">
      <c r="A261" s="161"/>
      <c r="B261" s="172"/>
      <c r="C261" s="187"/>
      <c r="D261" s="162"/>
      <c r="E261" s="163"/>
      <c r="F261" s="163"/>
      <c r="G261" s="163"/>
    </row>
    <row r="262" spans="1:7" ht="17.100000000000001" customHeight="1" x14ac:dyDescent="0.35">
      <c r="A262" s="161"/>
      <c r="B262" s="170"/>
      <c r="C262" s="188"/>
      <c r="D262" s="162"/>
      <c r="E262" s="163"/>
      <c r="F262" s="163"/>
      <c r="G262" s="163"/>
    </row>
    <row r="263" spans="1:7" ht="17.100000000000001" customHeight="1" x14ac:dyDescent="0.35">
      <c r="A263" s="161"/>
      <c r="B263" s="162"/>
      <c r="C263" s="185"/>
      <c r="D263" s="162"/>
      <c r="E263" s="163"/>
      <c r="F263" s="163"/>
      <c r="G263" s="163"/>
    </row>
    <row r="264" spans="1:7" ht="17.100000000000001" customHeight="1" x14ac:dyDescent="0.35">
      <c r="A264" s="161"/>
      <c r="B264" s="162"/>
      <c r="C264" s="185"/>
      <c r="D264" s="162"/>
      <c r="E264" s="163"/>
      <c r="F264" s="163"/>
      <c r="G264" s="163"/>
    </row>
    <row r="265" spans="1:7" ht="17.100000000000001" customHeight="1" x14ac:dyDescent="0.35">
      <c r="A265" s="161"/>
      <c r="B265" s="162"/>
      <c r="C265" s="185"/>
      <c r="D265" s="162"/>
      <c r="E265" s="163"/>
      <c r="F265" s="163"/>
      <c r="G265" s="163"/>
    </row>
    <row r="266" spans="1:7" ht="17.100000000000001" customHeight="1" x14ac:dyDescent="0.35">
      <c r="A266" s="161"/>
      <c r="B266" s="162"/>
      <c r="C266" s="185"/>
      <c r="D266" s="113"/>
      <c r="E266" s="114"/>
      <c r="F266" s="114"/>
      <c r="G266" s="114"/>
    </row>
    <row r="267" spans="1:7" ht="17.100000000000001" customHeight="1" x14ac:dyDescent="0.35">
      <c r="A267" s="161"/>
      <c r="B267" s="162"/>
      <c r="C267" s="185"/>
      <c r="D267" s="162"/>
      <c r="E267" s="163"/>
      <c r="F267" s="163"/>
      <c r="G267" s="163"/>
    </row>
    <row r="268" spans="1:7" ht="17.100000000000001" customHeight="1" x14ac:dyDescent="0.35">
      <c r="A268" s="161"/>
      <c r="B268" s="162"/>
      <c r="C268" s="185"/>
      <c r="D268" s="162"/>
      <c r="E268" s="163"/>
      <c r="F268" s="163"/>
      <c r="G268" s="163"/>
    </row>
    <row r="269" spans="1:7" ht="17.100000000000001" customHeight="1" x14ac:dyDescent="0.35">
      <c r="A269" s="161"/>
      <c r="B269" s="162"/>
      <c r="C269" s="185"/>
      <c r="D269" s="162"/>
      <c r="E269" s="163"/>
      <c r="F269" s="163"/>
      <c r="G269" s="163"/>
    </row>
    <row r="270" spans="1:7" ht="17.100000000000001" customHeight="1" x14ac:dyDescent="0.35">
      <c r="A270" s="161"/>
      <c r="B270" s="162"/>
      <c r="C270" s="185"/>
      <c r="D270" s="162"/>
      <c r="E270" s="163"/>
      <c r="F270" s="163"/>
      <c r="G270" s="163"/>
    </row>
    <row r="271" spans="1:7" ht="17.100000000000001" customHeight="1" x14ac:dyDescent="0.35">
      <c r="A271" s="161"/>
      <c r="B271" s="162"/>
      <c r="C271" s="185"/>
      <c r="D271" s="162"/>
      <c r="E271" s="163"/>
      <c r="F271" s="163"/>
      <c r="G271" s="163"/>
    </row>
    <row r="272" spans="1:7" ht="17.100000000000001" customHeight="1" x14ac:dyDescent="0.35">
      <c r="A272" s="161"/>
      <c r="B272" s="162"/>
      <c r="C272" s="185"/>
      <c r="D272" s="162"/>
      <c r="E272" s="163"/>
      <c r="F272" s="163"/>
      <c r="G272" s="163"/>
    </row>
    <row r="273" spans="1:7" ht="17.100000000000001" customHeight="1" x14ac:dyDescent="0.35">
      <c r="A273" s="161"/>
      <c r="B273" s="162"/>
      <c r="C273" s="185"/>
      <c r="D273" s="162"/>
      <c r="E273" s="163"/>
      <c r="F273" s="163"/>
      <c r="G273" s="163"/>
    </row>
    <row r="274" spans="1:7" ht="17.100000000000001" customHeight="1" x14ac:dyDescent="0.35">
      <c r="A274" s="161"/>
      <c r="B274" s="162"/>
      <c r="C274" s="185"/>
      <c r="D274" s="162"/>
      <c r="E274" s="163"/>
      <c r="F274" s="163"/>
      <c r="G274" s="163"/>
    </row>
    <row r="275" spans="1:7" ht="17.100000000000001" customHeight="1" x14ac:dyDescent="0.35">
      <c r="A275" s="161"/>
      <c r="B275" s="162"/>
      <c r="C275" s="185"/>
      <c r="D275" s="162"/>
      <c r="E275" s="163"/>
      <c r="F275" s="163"/>
      <c r="G275" s="163"/>
    </row>
    <row r="276" spans="1:7" ht="17.100000000000001" customHeight="1" x14ac:dyDescent="0.35">
      <c r="A276" s="161"/>
      <c r="B276" s="162"/>
      <c r="C276" s="185"/>
      <c r="D276" s="162"/>
      <c r="E276" s="163"/>
      <c r="F276" s="163"/>
      <c r="G276" s="163"/>
    </row>
    <row r="277" spans="1:7" ht="17.100000000000001" customHeight="1" x14ac:dyDescent="0.35">
      <c r="A277" s="161"/>
      <c r="B277" s="162"/>
      <c r="C277" s="185"/>
      <c r="D277" s="162"/>
      <c r="E277" s="163"/>
      <c r="F277" s="163"/>
      <c r="G277" s="163"/>
    </row>
    <row r="278" spans="1:7" ht="17.100000000000001" customHeight="1" x14ac:dyDescent="0.35">
      <c r="A278" s="161"/>
      <c r="B278" s="162"/>
      <c r="C278" s="185"/>
      <c r="D278" s="162"/>
      <c r="E278" s="163"/>
      <c r="F278" s="163"/>
      <c r="G278" s="163"/>
    </row>
    <row r="279" spans="1:7" ht="17.100000000000001" customHeight="1" x14ac:dyDescent="0.35">
      <c r="A279" s="161"/>
      <c r="B279" s="162"/>
      <c r="C279" s="185"/>
      <c r="D279" s="162"/>
      <c r="E279" s="163"/>
      <c r="F279" s="163"/>
      <c r="G279" s="163"/>
    </row>
    <row r="280" spans="1:7" ht="17.100000000000001" customHeight="1" x14ac:dyDescent="0.35">
      <c r="A280" s="161"/>
      <c r="B280" s="189"/>
      <c r="C280" s="185"/>
      <c r="D280" s="162"/>
      <c r="E280" s="163"/>
      <c r="F280" s="163"/>
      <c r="G280" s="163"/>
    </row>
    <row r="281" spans="1:7" ht="17.100000000000001" customHeight="1" x14ac:dyDescent="0.35">
      <c r="A281" s="161"/>
      <c r="B281" s="161"/>
      <c r="C281" s="185"/>
      <c r="D281" s="162"/>
      <c r="E281" s="163"/>
      <c r="F281" s="163"/>
      <c r="G281" s="163"/>
    </row>
    <row r="282" spans="1:7" ht="17.100000000000001" customHeight="1" x14ac:dyDescent="0.35">
      <c r="A282" s="161"/>
      <c r="B282" s="162"/>
      <c r="C282" s="185"/>
      <c r="D282" s="162"/>
      <c r="E282" s="163"/>
      <c r="F282" s="163"/>
      <c r="G282" s="163"/>
    </row>
    <row r="283" spans="1:7" ht="17.100000000000001" customHeight="1" x14ac:dyDescent="0.35">
      <c r="A283" s="161"/>
      <c r="B283" s="161"/>
      <c r="C283" s="185"/>
      <c r="D283" s="162"/>
      <c r="E283" s="163"/>
      <c r="F283" s="163"/>
      <c r="G283" s="163"/>
    </row>
    <row r="284" spans="1:7" ht="17.100000000000001" customHeight="1" x14ac:dyDescent="0.35">
      <c r="A284" s="161"/>
      <c r="B284" s="162"/>
      <c r="C284" s="185"/>
      <c r="D284" s="162"/>
      <c r="E284" s="163"/>
      <c r="F284" s="163"/>
      <c r="G284" s="163"/>
    </row>
    <row r="285" spans="1:7" ht="17.100000000000001" customHeight="1" x14ac:dyDescent="0.35">
      <c r="A285" s="161"/>
      <c r="B285" s="161"/>
      <c r="C285" s="185"/>
      <c r="D285" s="162"/>
      <c r="E285" s="163"/>
      <c r="F285" s="163"/>
      <c r="G285" s="163"/>
    </row>
    <row r="286" spans="1:7" ht="17.100000000000001" customHeight="1" x14ac:dyDescent="0.35">
      <c r="A286" s="161"/>
      <c r="B286" s="162"/>
      <c r="C286" s="185"/>
      <c r="D286" s="162"/>
      <c r="E286" s="163"/>
      <c r="F286" s="163"/>
      <c r="G286" s="163"/>
    </row>
    <row r="287" spans="1:7" ht="17.100000000000001" customHeight="1" x14ac:dyDescent="0.35">
      <c r="A287" s="161"/>
      <c r="B287" s="161"/>
      <c r="C287" s="185"/>
      <c r="D287" s="162"/>
      <c r="E287" s="163"/>
      <c r="F287" s="163"/>
      <c r="G287" s="163"/>
    </row>
    <row r="288" spans="1:7" ht="17.100000000000001" customHeight="1" x14ac:dyDescent="0.35">
      <c r="A288" s="161"/>
      <c r="B288" s="162"/>
      <c r="C288" s="185"/>
      <c r="D288" s="162"/>
      <c r="E288" s="163"/>
      <c r="F288" s="163"/>
      <c r="G288" s="163"/>
    </row>
    <row r="289" spans="1:7" ht="17.100000000000001" customHeight="1" x14ac:dyDescent="0.35">
      <c r="A289" s="161"/>
      <c r="B289" s="161"/>
      <c r="C289" s="185"/>
      <c r="D289" s="162"/>
      <c r="E289" s="163"/>
      <c r="F289" s="163"/>
      <c r="G289" s="163"/>
    </row>
    <row r="290" spans="1:7" ht="17.100000000000001" customHeight="1" x14ac:dyDescent="0.35">
      <c r="A290" s="161"/>
      <c r="B290" s="162"/>
      <c r="C290" s="185"/>
      <c r="D290" s="162"/>
      <c r="E290" s="163"/>
      <c r="F290" s="163"/>
      <c r="G290" s="163"/>
    </row>
    <row r="291" spans="1:7" ht="17.100000000000001" customHeight="1" x14ac:dyDescent="0.35">
      <c r="A291" s="161"/>
      <c r="B291" s="161"/>
      <c r="C291" s="185"/>
      <c r="D291" s="162"/>
      <c r="E291" s="163"/>
      <c r="F291" s="163"/>
      <c r="G291" s="163"/>
    </row>
    <row r="292" spans="1:7" ht="17.100000000000001" customHeight="1" x14ac:dyDescent="0.35">
      <c r="A292" s="161"/>
      <c r="B292" s="162"/>
      <c r="C292" s="185"/>
      <c r="D292" s="162"/>
      <c r="E292" s="163"/>
      <c r="F292" s="163"/>
      <c r="G292" s="163"/>
    </row>
    <row r="293" spans="1:7" ht="17.100000000000001" customHeight="1" x14ac:dyDescent="0.35">
      <c r="A293" s="162"/>
      <c r="B293" s="162"/>
      <c r="C293" s="185"/>
      <c r="D293" s="162"/>
      <c r="E293" s="163"/>
      <c r="F293" s="163"/>
      <c r="G293" s="163"/>
    </row>
    <row r="294" spans="1:7" ht="17.100000000000001" customHeight="1" x14ac:dyDescent="0.35">
      <c r="B294" s="158"/>
      <c r="C294" s="190"/>
    </row>
  </sheetData>
  <mergeCells count="23">
    <mergeCell ref="B3:G3"/>
    <mergeCell ref="B99:G99"/>
    <mergeCell ref="B1:G1"/>
    <mergeCell ref="B2:G2"/>
    <mergeCell ref="B50:G50"/>
    <mergeCell ref="B51:G51"/>
    <mergeCell ref="B52:G52"/>
    <mergeCell ref="B4:G4"/>
    <mergeCell ref="B53:G53"/>
    <mergeCell ref="B249:G249"/>
    <mergeCell ref="B199:G199"/>
    <mergeCell ref="B247:G247"/>
    <mergeCell ref="B248:G248"/>
    <mergeCell ref="B100:G100"/>
    <mergeCell ref="B101:G101"/>
    <mergeCell ref="B198:G198"/>
    <mergeCell ref="B148:G148"/>
    <mergeCell ref="B149:G149"/>
    <mergeCell ref="B150:G150"/>
    <mergeCell ref="B196:G196"/>
    <mergeCell ref="B197:G197"/>
    <mergeCell ref="B102:G102"/>
    <mergeCell ref="B151:G151"/>
  </mergeCells>
  <printOptions horizontalCentered="1"/>
  <pageMargins left="0.59055118110236227" right="0.39370078740157483" top="0.31496062992125984" bottom="0.11811023622047245" header="0.11811023622047245" footer="0.11811023622047245"/>
  <pageSetup paperSize="9" orientation="portrait" r:id="rId1"/>
  <headerFooter>
    <oddHeader>&amp;L  &amp;G</oddHeader>
    <oddFooter>&amp;L&amp;8งานทะเบียนและวัดผล&amp;R&amp;8ข้อมูล ณ วันที่ 31 ตุลาคม  2568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327"/>
  <sheetViews>
    <sheetView topLeftCell="A102" zoomScaleNormal="100" workbookViewId="0">
      <selection activeCell="J126" sqref="J126"/>
    </sheetView>
  </sheetViews>
  <sheetFormatPr defaultColWidth="9.140625" defaultRowHeight="17.45" customHeight="1" x14ac:dyDescent="0.35"/>
  <cols>
    <col min="1" max="1" width="6.140625" style="25" customWidth="1"/>
    <col min="2" max="2" width="12.42578125" style="26" customWidth="1"/>
    <col min="3" max="3" width="30" style="26" customWidth="1"/>
    <col min="4" max="4" width="10.7109375" style="25" customWidth="1"/>
    <col min="5" max="7" width="10.7109375" style="26" customWidth="1"/>
    <col min="8" max="8" width="4.7109375" style="2" customWidth="1"/>
    <col min="9" max="9" width="10.28515625" style="2" customWidth="1"/>
    <col min="10" max="10" width="29.140625" style="2" customWidth="1"/>
    <col min="11" max="11" width="10.7109375" style="26" customWidth="1"/>
    <col min="12" max="250" width="6.85546875" style="26" customWidth="1"/>
    <col min="251" max="16384" width="9.140625" style="26"/>
  </cols>
  <sheetData>
    <row r="1" spans="1:7" ht="17.45" customHeight="1" x14ac:dyDescent="0.35">
      <c r="B1" s="226" t="s">
        <v>0</v>
      </c>
      <c r="C1" s="226"/>
      <c r="D1" s="226"/>
      <c r="E1" s="226"/>
      <c r="F1" s="226"/>
      <c r="G1" s="226"/>
    </row>
    <row r="2" spans="1:7" ht="17.45" customHeight="1" x14ac:dyDescent="0.35">
      <c r="B2" s="221" t="str">
        <f>CONCATENATE("รายชื่อนักเรียน  ",'สรุปจำนวน-นร.'!$B$2," ชั้นมัธยมศึกษาปีที่ 5/1 (วิทย์ - คณิต)")</f>
        <v>รายชื่อนักเรียน  ภาคเรียนที่ 2 ปีการศึกษา 2568 ชั้นมัธยมศึกษาปีที่ 5/1 (วิทย์ - คณิต)</v>
      </c>
      <c r="C2" s="221"/>
      <c r="D2" s="221"/>
      <c r="E2" s="221"/>
      <c r="F2" s="221"/>
      <c r="G2" s="221"/>
    </row>
    <row r="3" spans="1:7" ht="17.45" customHeight="1" x14ac:dyDescent="0.35">
      <c r="B3" s="226" t="str">
        <f>"ครูที่ปรึกษา : "&amp;ครูที่ปรึกษา!$D$43</f>
        <v>ครูที่ปรึกษา : นางอรวรรณ  เหล่าชัย</v>
      </c>
      <c r="C3" s="226"/>
      <c r="D3" s="226"/>
      <c r="E3" s="226"/>
      <c r="F3" s="226"/>
      <c r="G3" s="226"/>
    </row>
    <row r="4" spans="1:7" ht="17.45" customHeight="1" x14ac:dyDescent="0.35">
      <c r="A4" s="35"/>
      <c r="B4" s="219" t="str" cm="1">
        <f t="array" ref="B4">"ชาย  " &amp; SUM(COUNTIF($C$6:$C$48,{"นาย","เด็กชาย"}&amp;"*")) &amp; "  คน     หญิง  " &amp; SUM(COUNTIF($C$6:$C$48,{"นางสาว","เด็กหญิง"}&amp;"*")) &amp; "  คน     รวม  " &amp; COUNTA($C$6:$C$48) &amp; "  คน"</f>
        <v>ชาย  13  คน     หญิง  19  คน     รวม  32  คน</v>
      </c>
      <c r="C4" s="219"/>
      <c r="D4" s="219"/>
      <c r="E4" s="219"/>
      <c r="F4" s="219"/>
      <c r="G4" s="219"/>
    </row>
    <row r="5" spans="1:7" ht="17.45" customHeight="1" x14ac:dyDescent="0.35">
      <c r="A5" s="7" t="s">
        <v>1</v>
      </c>
      <c r="B5" s="7" t="s">
        <v>2</v>
      </c>
      <c r="C5" s="14" t="s">
        <v>34</v>
      </c>
      <c r="D5" s="24"/>
      <c r="E5" s="27"/>
      <c r="F5" s="27"/>
      <c r="G5" s="27"/>
    </row>
    <row r="6" spans="1:7" ht="17.45" customHeight="1" x14ac:dyDescent="0.35">
      <c r="A6" s="7">
        <v>1</v>
      </c>
      <c r="B6" s="14">
        <v>18563</v>
      </c>
      <c r="C6" s="8" t="s">
        <v>1313</v>
      </c>
      <c r="D6" s="24"/>
      <c r="E6" s="27"/>
      <c r="F6" s="27"/>
      <c r="G6" s="27"/>
    </row>
    <row r="7" spans="1:7" ht="17.45" customHeight="1" x14ac:dyDescent="0.35">
      <c r="A7" s="7">
        <v>2</v>
      </c>
      <c r="B7" s="14">
        <v>18576</v>
      </c>
      <c r="C7" s="8" t="s">
        <v>1314</v>
      </c>
      <c r="D7" s="24"/>
      <c r="E7" s="27"/>
      <c r="F7" s="27"/>
      <c r="G7" s="27"/>
    </row>
    <row r="8" spans="1:7" ht="17.45" customHeight="1" x14ac:dyDescent="0.35">
      <c r="A8" s="7">
        <v>3</v>
      </c>
      <c r="B8" s="24">
        <v>18581</v>
      </c>
      <c r="C8" s="1" t="s">
        <v>1315</v>
      </c>
      <c r="D8" s="24"/>
      <c r="E8" s="27"/>
      <c r="F8" s="27"/>
      <c r="G8" s="27"/>
    </row>
    <row r="9" spans="1:7" ht="17.45" customHeight="1" x14ac:dyDescent="0.35">
      <c r="A9" s="13">
        <v>4</v>
      </c>
      <c r="B9" s="14">
        <v>18609</v>
      </c>
      <c r="C9" s="8" t="s">
        <v>589</v>
      </c>
      <c r="D9" s="24"/>
      <c r="E9" s="27"/>
      <c r="F9" s="27"/>
      <c r="G9" s="27"/>
    </row>
    <row r="10" spans="1:7" ht="17.45" customHeight="1" x14ac:dyDescent="0.35">
      <c r="A10" s="13">
        <v>5</v>
      </c>
      <c r="B10" s="24">
        <v>18616</v>
      </c>
      <c r="C10" s="27" t="s">
        <v>599</v>
      </c>
      <c r="D10" s="24"/>
      <c r="E10" s="27"/>
      <c r="F10" s="27"/>
      <c r="G10" s="27"/>
    </row>
    <row r="11" spans="1:7" ht="17.45" customHeight="1" x14ac:dyDescent="0.35">
      <c r="A11" s="13">
        <v>6</v>
      </c>
      <c r="B11" s="14">
        <v>18622</v>
      </c>
      <c r="C11" s="8" t="s">
        <v>526</v>
      </c>
      <c r="D11" s="24"/>
      <c r="E11" s="27"/>
      <c r="F11" s="27"/>
      <c r="G11" s="27"/>
    </row>
    <row r="12" spans="1:7" ht="17.45" customHeight="1" x14ac:dyDescent="0.35">
      <c r="A12" s="13">
        <v>7</v>
      </c>
      <c r="B12" s="14">
        <v>18623</v>
      </c>
      <c r="C12" s="8" t="s">
        <v>527</v>
      </c>
      <c r="D12" s="24"/>
      <c r="E12" s="27"/>
      <c r="F12" s="27"/>
      <c r="G12" s="27"/>
    </row>
    <row r="13" spans="1:7" ht="17.45" customHeight="1" x14ac:dyDescent="0.35">
      <c r="A13" s="13">
        <v>8</v>
      </c>
      <c r="B13" s="14">
        <v>18638</v>
      </c>
      <c r="C13" s="8" t="s">
        <v>528</v>
      </c>
      <c r="D13" s="24"/>
      <c r="E13" s="27"/>
      <c r="F13" s="27"/>
      <c r="G13" s="27"/>
    </row>
    <row r="14" spans="1:7" ht="17.45" customHeight="1" x14ac:dyDescent="0.35">
      <c r="A14" s="13">
        <v>9</v>
      </c>
      <c r="B14" s="14">
        <v>18650</v>
      </c>
      <c r="C14" s="8" t="s">
        <v>1316</v>
      </c>
      <c r="D14" s="24"/>
      <c r="E14" s="27"/>
      <c r="F14" s="27"/>
      <c r="G14" s="27"/>
    </row>
    <row r="15" spans="1:7" ht="17.45" customHeight="1" x14ac:dyDescent="0.35">
      <c r="A15" s="13">
        <v>10</v>
      </c>
      <c r="B15" s="14">
        <v>18651</v>
      </c>
      <c r="C15" s="8" t="s">
        <v>1317</v>
      </c>
      <c r="D15" s="24"/>
      <c r="E15" s="27"/>
      <c r="F15" s="27"/>
      <c r="G15" s="27"/>
    </row>
    <row r="16" spans="1:7" ht="17.45" customHeight="1" x14ac:dyDescent="0.35">
      <c r="A16" s="13">
        <v>11</v>
      </c>
      <c r="B16" s="14">
        <v>18652</v>
      </c>
      <c r="C16" s="8" t="s">
        <v>1318</v>
      </c>
      <c r="D16" s="24"/>
      <c r="E16" s="27"/>
      <c r="F16" s="27"/>
      <c r="G16" s="27"/>
    </row>
    <row r="17" spans="1:7" ht="17.45" customHeight="1" x14ac:dyDescent="0.35">
      <c r="A17" s="13">
        <v>12</v>
      </c>
      <c r="B17" s="14">
        <v>18668</v>
      </c>
      <c r="C17" s="8" t="s">
        <v>529</v>
      </c>
      <c r="D17" s="24"/>
      <c r="E17" s="27"/>
      <c r="F17" s="27"/>
      <c r="G17" s="27"/>
    </row>
    <row r="18" spans="1:7" ht="17.45" customHeight="1" x14ac:dyDescent="0.35">
      <c r="A18" s="13">
        <v>13</v>
      </c>
      <c r="B18" s="14">
        <v>18670</v>
      </c>
      <c r="C18" s="8" t="s">
        <v>530</v>
      </c>
      <c r="D18" s="24"/>
      <c r="E18" s="27"/>
      <c r="F18" s="27"/>
      <c r="G18" s="27"/>
    </row>
    <row r="19" spans="1:7" ht="17.45" customHeight="1" x14ac:dyDescent="0.35">
      <c r="A19" s="13">
        <v>14</v>
      </c>
      <c r="B19" s="14">
        <v>18674</v>
      </c>
      <c r="C19" s="8" t="s">
        <v>1319</v>
      </c>
      <c r="D19" s="24"/>
      <c r="E19" s="27"/>
      <c r="F19" s="27"/>
      <c r="G19" s="27"/>
    </row>
    <row r="20" spans="1:7" ht="17.45" customHeight="1" x14ac:dyDescent="0.35">
      <c r="A20" s="13">
        <v>15</v>
      </c>
      <c r="B20" s="14">
        <v>18698</v>
      </c>
      <c r="C20" s="8" t="s">
        <v>1320</v>
      </c>
      <c r="D20" s="24"/>
      <c r="E20" s="27"/>
      <c r="F20" s="27"/>
      <c r="G20" s="27"/>
    </row>
    <row r="21" spans="1:7" ht="17.45" customHeight="1" x14ac:dyDescent="0.35">
      <c r="A21" s="13">
        <v>16</v>
      </c>
      <c r="B21" s="14">
        <v>18705</v>
      </c>
      <c r="C21" s="8" t="s">
        <v>1321</v>
      </c>
      <c r="D21" s="24"/>
      <c r="E21" s="27"/>
      <c r="F21" s="27"/>
      <c r="G21" s="27"/>
    </row>
    <row r="22" spans="1:7" ht="17.45" customHeight="1" x14ac:dyDescent="0.35">
      <c r="A22" s="13">
        <v>17</v>
      </c>
      <c r="B22" s="14">
        <v>18737</v>
      </c>
      <c r="C22" s="8" t="s">
        <v>1322</v>
      </c>
      <c r="D22" s="24"/>
      <c r="E22" s="27"/>
      <c r="F22" s="27"/>
      <c r="G22" s="27"/>
    </row>
    <row r="23" spans="1:7" ht="17.45" customHeight="1" x14ac:dyDescent="0.35">
      <c r="A23" s="13">
        <v>18</v>
      </c>
      <c r="B23" s="14">
        <v>18761</v>
      </c>
      <c r="C23" s="8" t="s">
        <v>1323</v>
      </c>
      <c r="D23" s="24"/>
      <c r="E23" s="27"/>
      <c r="F23" s="27"/>
      <c r="G23" s="27"/>
    </row>
    <row r="24" spans="1:7" ht="17.45" customHeight="1" x14ac:dyDescent="0.35">
      <c r="A24" s="13">
        <v>19</v>
      </c>
      <c r="B24" s="14">
        <v>18768</v>
      </c>
      <c r="C24" s="8" t="s">
        <v>531</v>
      </c>
      <c r="D24" s="24"/>
      <c r="E24" s="27"/>
      <c r="F24" s="27"/>
      <c r="G24" s="27"/>
    </row>
    <row r="25" spans="1:7" ht="17.45" customHeight="1" x14ac:dyDescent="0.35">
      <c r="A25" s="13">
        <v>20</v>
      </c>
      <c r="B25" s="14">
        <v>18772</v>
      </c>
      <c r="C25" s="8" t="s">
        <v>1324</v>
      </c>
      <c r="D25" s="24"/>
      <c r="E25" s="27"/>
      <c r="F25" s="27"/>
      <c r="G25" s="27"/>
    </row>
    <row r="26" spans="1:7" ht="17.45" customHeight="1" x14ac:dyDescent="0.35">
      <c r="A26" s="13">
        <v>21</v>
      </c>
      <c r="B26" s="24">
        <v>18773</v>
      </c>
      <c r="C26" s="27" t="s">
        <v>556</v>
      </c>
      <c r="D26" s="24"/>
      <c r="E26" s="27"/>
      <c r="F26" s="27"/>
      <c r="G26" s="27"/>
    </row>
    <row r="27" spans="1:7" ht="17.45" customHeight="1" x14ac:dyDescent="0.35">
      <c r="A27" s="13">
        <v>22</v>
      </c>
      <c r="B27" s="14">
        <v>18778</v>
      </c>
      <c r="C27" s="8" t="s">
        <v>1325</v>
      </c>
      <c r="D27" s="24"/>
      <c r="E27" s="27"/>
      <c r="F27" s="27"/>
      <c r="G27" s="27"/>
    </row>
    <row r="28" spans="1:7" ht="17.45" customHeight="1" x14ac:dyDescent="0.35">
      <c r="A28" s="13">
        <v>23</v>
      </c>
      <c r="B28" s="14">
        <v>18784</v>
      </c>
      <c r="C28" s="8" t="s">
        <v>1326</v>
      </c>
      <c r="D28" s="24"/>
      <c r="E28" s="27"/>
      <c r="F28" s="27"/>
      <c r="G28" s="27"/>
    </row>
    <row r="29" spans="1:7" ht="17.45" customHeight="1" x14ac:dyDescent="0.35">
      <c r="A29" s="13">
        <v>24</v>
      </c>
      <c r="B29" s="14">
        <v>18788</v>
      </c>
      <c r="C29" s="8" t="s">
        <v>1327</v>
      </c>
      <c r="D29" s="24"/>
      <c r="E29" s="27"/>
      <c r="F29" s="27"/>
      <c r="G29" s="27"/>
    </row>
    <row r="30" spans="1:7" ht="17.45" customHeight="1" x14ac:dyDescent="0.35">
      <c r="A30" s="13">
        <v>25</v>
      </c>
      <c r="B30" s="14">
        <v>18800</v>
      </c>
      <c r="C30" s="8" t="s">
        <v>1328</v>
      </c>
      <c r="D30" s="24"/>
      <c r="E30" s="27"/>
      <c r="F30" s="27"/>
      <c r="G30" s="27"/>
    </row>
    <row r="31" spans="1:7" ht="17.45" customHeight="1" x14ac:dyDescent="0.35">
      <c r="A31" s="13">
        <v>26</v>
      </c>
      <c r="B31" s="14">
        <v>18803</v>
      </c>
      <c r="C31" s="8" t="s">
        <v>532</v>
      </c>
      <c r="D31" s="24"/>
      <c r="E31" s="27"/>
      <c r="F31" s="27"/>
      <c r="G31" s="27"/>
    </row>
    <row r="32" spans="1:7" ht="17.45" customHeight="1" x14ac:dyDescent="0.35">
      <c r="A32" s="13">
        <v>27</v>
      </c>
      <c r="B32" s="14">
        <v>18826</v>
      </c>
      <c r="C32" s="8" t="s">
        <v>525</v>
      </c>
      <c r="D32" s="24"/>
      <c r="E32" s="27"/>
      <c r="F32" s="27"/>
      <c r="G32" s="27"/>
    </row>
    <row r="33" spans="1:7" ht="17.45" customHeight="1" x14ac:dyDescent="0.35">
      <c r="A33" s="138">
        <v>28</v>
      </c>
      <c r="B33" s="102">
        <v>18828</v>
      </c>
      <c r="C33" s="19" t="s">
        <v>651</v>
      </c>
      <c r="D33" s="24"/>
      <c r="E33" s="27"/>
      <c r="F33" s="27"/>
      <c r="G33" s="27"/>
    </row>
    <row r="34" spans="1:7" ht="17.45" customHeight="1" x14ac:dyDescent="0.35">
      <c r="A34" s="13">
        <v>29</v>
      </c>
      <c r="B34" s="14">
        <v>18835</v>
      </c>
      <c r="C34" s="8" t="s">
        <v>1329</v>
      </c>
      <c r="D34" s="24"/>
      <c r="E34" s="27"/>
      <c r="F34" s="27"/>
      <c r="G34" s="27"/>
    </row>
    <row r="35" spans="1:7" ht="17.45" customHeight="1" x14ac:dyDescent="0.35">
      <c r="A35" s="13">
        <v>30</v>
      </c>
      <c r="B35" s="14">
        <v>18836</v>
      </c>
      <c r="C35" s="8" t="s">
        <v>1330</v>
      </c>
      <c r="D35" s="24"/>
      <c r="E35" s="27"/>
      <c r="F35" s="27"/>
      <c r="G35" s="27"/>
    </row>
    <row r="36" spans="1:7" ht="17.45" customHeight="1" x14ac:dyDescent="0.35">
      <c r="A36" s="13">
        <v>31</v>
      </c>
      <c r="B36" s="14">
        <v>18853</v>
      </c>
      <c r="C36" s="8" t="s">
        <v>1331</v>
      </c>
      <c r="D36" s="24"/>
      <c r="E36" s="27"/>
      <c r="F36" s="27"/>
      <c r="G36" s="27"/>
    </row>
    <row r="37" spans="1:7" ht="17.45" customHeight="1" x14ac:dyDescent="0.35">
      <c r="A37" s="13">
        <v>32</v>
      </c>
      <c r="B37" s="14">
        <v>18870</v>
      </c>
      <c r="C37" s="8" t="s">
        <v>1332</v>
      </c>
      <c r="D37" s="24"/>
      <c r="E37" s="27"/>
      <c r="F37" s="27"/>
      <c r="G37" s="27"/>
    </row>
    <row r="38" spans="1:7" ht="17.45" customHeight="1" x14ac:dyDescent="0.35">
      <c r="A38" s="16"/>
      <c r="B38" s="25"/>
    </row>
    <row r="39" spans="1:7" ht="17.45" customHeight="1" x14ac:dyDescent="0.35">
      <c r="A39" s="16"/>
      <c r="B39" s="25"/>
    </row>
    <row r="40" spans="1:7" ht="17.45" customHeight="1" x14ac:dyDescent="0.35">
      <c r="A40" s="131"/>
    </row>
    <row r="41" spans="1:7" ht="17.45" customHeight="1" x14ac:dyDescent="0.35">
      <c r="A41" s="131"/>
      <c r="D41" s="96"/>
      <c r="E41" s="11"/>
      <c r="F41" s="11"/>
      <c r="G41" s="11"/>
    </row>
    <row r="42" spans="1:7" ht="17.45" customHeight="1" x14ac:dyDescent="0.35">
      <c r="A42" s="16"/>
      <c r="D42" s="96"/>
      <c r="E42" s="11"/>
      <c r="F42" s="11"/>
      <c r="G42" s="11"/>
    </row>
    <row r="43" spans="1:7" ht="17.45" customHeight="1" x14ac:dyDescent="0.35">
      <c r="A43" s="16"/>
      <c r="D43" s="96"/>
      <c r="E43" s="11"/>
      <c r="F43" s="11"/>
      <c r="G43" s="11"/>
    </row>
    <row r="44" spans="1:7" ht="17.45" customHeight="1" x14ac:dyDescent="0.35">
      <c r="A44" s="16"/>
      <c r="D44" s="96"/>
      <c r="E44" s="11"/>
      <c r="F44" s="11"/>
      <c r="G44" s="11"/>
    </row>
    <row r="45" spans="1:7" ht="17.45" customHeight="1" x14ac:dyDescent="0.35">
      <c r="A45" s="16"/>
    </row>
    <row r="46" spans="1:7" ht="17.45" customHeight="1" x14ac:dyDescent="0.35">
      <c r="A46" s="16"/>
      <c r="B46" s="131"/>
      <c r="C46" s="98"/>
    </row>
    <row r="47" spans="1:7" ht="17.45" customHeight="1" x14ac:dyDescent="0.35">
      <c r="A47" s="16"/>
    </row>
    <row r="48" spans="1:7" ht="17.45" customHeight="1" x14ac:dyDescent="0.35">
      <c r="A48" s="16"/>
    </row>
    <row r="49" spans="1:10" ht="17.45" customHeight="1" x14ac:dyDescent="0.35">
      <c r="B49" s="226" t="s">
        <v>0</v>
      </c>
      <c r="C49" s="226"/>
      <c r="D49" s="226"/>
      <c r="E49" s="226"/>
      <c r="F49" s="226"/>
      <c r="G49" s="226"/>
    </row>
    <row r="50" spans="1:10" ht="17.45" customHeight="1" x14ac:dyDescent="0.35">
      <c r="B50" s="226" t="str">
        <f>CONCATENATE("รายชื่อนักเรียน  ",'สรุปจำนวน-นร.'!$B$2," ชั้นมัธยมศึกษาปีที่ 5/2 (วิทย์ - คณิต)")</f>
        <v>รายชื่อนักเรียน  ภาคเรียนที่ 2 ปีการศึกษา 2568 ชั้นมัธยมศึกษาปีที่ 5/2 (วิทย์ - คณิต)</v>
      </c>
      <c r="C50" s="226"/>
      <c r="D50" s="226"/>
      <c r="E50" s="226"/>
      <c r="F50" s="226"/>
      <c r="G50" s="226"/>
    </row>
    <row r="51" spans="1:10" ht="17.45" customHeight="1" x14ac:dyDescent="0.35">
      <c r="A51" s="35"/>
      <c r="B51" s="226" t="str">
        <f>"ครูที่ปรึกษา : "&amp;ครูที่ปรึกษา!$D$44</f>
        <v>ครูที่ปรึกษา : นางสาวณัฐรานี   สุดตะนา</v>
      </c>
      <c r="C51" s="226"/>
      <c r="D51" s="226"/>
      <c r="E51" s="226"/>
      <c r="F51" s="226"/>
      <c r="G51" s="226"/>
    </row>
    <row r="52" spans="1:10" ht="17.45" customHeight="1" x14ac:dyDescent="0.35">
      <c r="B52" s="219" t="str" cm="1">
        <f t="array" ref="B52">"ชาย  " &amp; SUM(COUNTIF($C$54:$C$96,{"นาย","เด็กชาย"}&amp;"*")) &amp; "  คน     หญิง  " &amp; SUM(COUNTIF($C$54:$C$96,{"นางสาว","เด็กหญิง"}&amp;"*")) &amp; "  คน     รวม  " &amp; COUNTA($C$54:$C$96) &amp; "  คน"</f>
        <v>ชาย  12  คน     หญิง  15  คน     รวม  27  คน</v>
      </c>
      <c r="C52" s="219"/>
      <c r="D52" s="219"/>
      <c r="E52" s="219"/>
      <c r="F52" s="219"/>
      <c r="G52" s="219"/>
      <c r="I52" s="26"/>
    </row>
    <row r="53" spans="1:10" ht="17.45" customHeight="1" x14ac:dyDescent="0.35">
      <c r="A53" s="13" t="s">
        <v>1</v>
      </c>
      <c r="B53" s="13" t="s">
        <v>2</v>
      </c>
      <c r="C53" s="24" t="s">
        <v>35</v>
      </c>
      <c r="D53" s="24"/>
      <c r="E53" s="27"/>
      <c r="F53" s="27"/>
      <c r="G53" s="27"/>
      <c r="I53" s="26"/>
    </row>
    <row r="54" spans="1:10" ht="17.45" customHeight="1" x14ac:dyDescent="0.35">
      <c r="A54" s="7">
        <v>1</v>
      </c>
      <c r="B54" s="14">
        <v>18574</v>
      </c>
      <c r="C54" s="8" t="s">
        <v>550</v>
      </c>
      <c r="D54" s="24"/>
      <c r="E54" s="27"/>
      <c r="F54" s="27"/>
      <c r="G54" s="27"/>
      <c r="I54" s="26"/>
    </row>
    <row r="55" spans="1:10" s="9" customFormat="1" ht="17.45" customHeight="1" x14ac:dyDescent="0.35">
      <c r="A55" s="13">
        <v>2</v>
      </c>
      <c r="B55" s="14">
        <v>18575</v>
      </c>
      <c r="C55" s="21" t="s">
        <v>1333</v>
      </c>
      <c r="D55" s="24"/>
      <c r="E55" s="27"/>
      <c r="F55" s="27"/>
      <c r="G55" s="27"/>
      <c r="J55" s="2"/>
    </row>
    <row r="56" spans="1:10" s="9" customFormat="1" ht="17.45" customHeight="1" x14ac:dyDescent="0.35">
      <c r="A56" s="13">
        <v>3</v>
      </c>
      <c r="B56" s="14">
        <v>18645</v>
      </c>
      <c r="C56" s="8" t="s">
        <v>537</v>
      </c>
      <c r="D56" s="14"/>
      <c r="E56" s="8"/>
      <c r="F56" s="8"/>
      <c r="G56" s="8"/>
      <c r="J56" s="2"/>
    </row>
    <row r="57" spans="1:10" s="9" customFormat="1" ht="17.45" customHeight="1" x14ac:dyDescent="0.35">
      <c r="A57" s="7">
        <v>4</v>
      </c>
      <c r="B57" s="14">
        <v>18663</v>
      </c>
      <c r="C57" s="8" t="s">
        <v>534</v>
      </c>
      <c r="D57" s="14"/>
      <c r="E57" s="8"/>
      <c r="F57" s="8"/>
      <c r="G57" s="8"/>
      <c r="J57" s="2"/>
    </row>
    <row r="58" spans="1:10" s="9" customFormat="1" ht="17.45" customHeight="1" x14ac:dyDescent="0.35">
      <c r="A58" s="7">
        <v>5</v>
      </c>
      <c r="B58" s="14">
        <v>18671</v>
      </c>
      <c r="C58" s="8" t="s">
        <v>1334</v>
      </c>
      <c r="D58" s="14"/>
      <c r="E58" s="8"/>
      <c r="F58" s="8"/>
      <c r="G58" s="8"/>
      <c r="J58" s="2"/>
    </row>
    <row r="59" spans="1:10" s="9" customFormat="1" ht="17.45" customHeight="1" x14ac:dyDescent="0.35">
      <c r="A59" s="7">
        <v>6</v>
      </c>
      <c r="B59" s="24">
        <v>18684</v>
      </c>
      <c r="C59" s="27" t="s">
        <v>548</v>
      </c>
      <c r="D59" s="14"/>
      <c r="E59" s="8"/>
      <c r="F59" s="8"/>
      <c r="G59" s="8"/>
      <c r="J59" s="2"/>
    </row>
    <row r="60" spans="1:10" ht="17.45" customHeight="1" x14ac:dyDescent="0.35">
      <c r="A60" s="7">
        <v>7</v>
      </c>
      <c r="B60" s="24">
        <v>18716</v>
      </c>
      <c r="C60" s="27" t="s">
        <v>1335</v>
      </c>
      <c r="D60" s="14"/>
      <c r="E60" s="8"/>
      <c r="F60" s="8"/>
      <c r="G60" s="8"/>
    </row>
    <row r="61" spans="1:10" ht="17.45" customHeight="1" x14ac:dyDescent="0.35">
      <c r="A61" s="13">
        <v>8</v>
      </c>
      <c r="B61" s="24">
        <v>18730</v>
      </c>
      <c r="C61" s="27" t="s">
        <v>600</v>
      </c>
      <c r="D61" s="42"/>
      <c r="E61" s="31"/>
      <c r="F61" s="31"/>
      <c r="G61" s="31"/>
    </row>
    <row r="62" spans="1:10" ht="17.45" customHeight="1" x14ac:dyDescent="0.35">
      <c r="A62" s="13">
        <v>9</v>
      </c>
      <c r="B62" s="14">
        <v>18739</v>
      </c>
      <c r="C62" s="8" t="s">
        <v>1336</v>
      </c>
      <c r="D62" s="24"/>
      <c r="E62" s="27"/>
      <c r="F62" s="27"/>
      <c r="G62" s="27"/>
    </row>
    <row r="63" spans="1:10" ht="17.45" customHeight="1" x14ac:dyDescent="0.35">
      <c r="A63" s="13">
        <v>10</v>
      </c>
      <c r="B63" s="24">
        <v>18758</v>
      </c>
      <c r="C63" s="27" t="s">
        <v>1337</v>
      </c>
      <c r="D63" s="24"/>
      <c r="E63" s="27"/>
      <c r="F63" s="27"/>
      <c r="G63" s="27"/>
    </row>
    <row r="64" spans="1:10" ht="17.45" customHeight="1" x14ac:dyDescent="0.35">
      <c r="A64" s="13">
        <v>11</v>
      </c>
      <c r="B64" s="24">
        <v>18792</v>
      </c>
      <c r="C64" s="1" t="s">
        <v>1338</v>
      </c>
      <c r="D64" s="24"/>
      <c r="E64" s="27"/>
      <c r="F64" s="27"/>
      <c r="G64" s="27"/>
    </row>
    <row r="65" spans="1:18" ht="17.45" customHeight="1" x14ac:dyDescent="0.35">
      <c r="A65" s="13">
        <v>12</v>
      </c>
      <c r="B65" s="39">
        <v>18819</v>
      </c>
      <c r="C65" s="1" t="s">
        <v>1339</v>
      </c>
      <c r="D65" s="24"/>
      <c r="E65" s="27"/>
      <c r="F65" s="27"/>
      <c r="G65" s="27"/>
    </row>
    <row r="66" spans="1:18" ht="17.45" customHeight="1" x14ac:dyDescent="0.35">
      <c r="A66" s="13">
        <v>13</v>
      </c>
      <c r="B66" s="39">
        <v>18824</v>
      </c>
      <c r="C66" s="8" t="s">
        <v>538</v>
      </c>
      <c r="D66" s="24"/>
      <c r="E66" s="27"/>
      <c r="F66" s="27"/>
      <c r="G66" s="27"/>
    </row>
    <row r="67" spans="1:18" ht="17.45" customHeight="1" x14ac:dyDescent="0.35">
      <c r="A67" s="13">
        <v>14</v>
      </c>
      <c r="B67" s="24">
        <v>18842</v>
      </c>
      <c r="C67" s="27" t="s">
        <v>1340</v>
      </c>
      <c r="D67" s="24"/>
      <c r="E67" s="27"/>
      <c r="F67" s="27"/>
      <c r="G67" s="27"/>
    </row>
    <row r="68" spans="1:18" ht="17.45" customHeight="1" x14ac:dyDescent="0.35">
      <c r="A68" s="13">
        <v>15</v>
      </c>
      <c r="B68" s="24">
        <v>18856</v>
      </c>
      <c r="C68" s="27" t="s">
        <v>1341</v>
      </c>
      <c r="D68" s="24"/>
      <c r="E68" s="27"/>
      <c r="F68" s="27"/>
      <c r="G68" s="27"/>
    </row>
    <row r="69" spans="1:18" ht="17.45" customHeight="1" x14ac:dyDescent="0.35">
      <c r="A69" s="13">
        <v>16</v>
      </c>
      <c r="B69" s="24">
        <v>19453</v>
      </c>
      <c r="C69" s="27" t="s">
        <v>533</v>
      </c>
      <c r="D69" s="24"/>
      <c r="E69" s="27"/>
      <c r="F69" s="27"/>
      <c r="G69" s="27"/>
    </row>
    <row r="70" spans="1:18" ht="17.45" customHeight="1" x14ac:dyDescent="0.35">
      <c r="A70" s="13">
        <v>17</v>
      </c>
      <c r="B70" s="24">
        <v>19976</v>
      </c>
      <c r="C70" s="27" t="s">
        <v>535</v>
      </c>
      <c r="D70" s="24"/>
      <c r="E70" s="27"/>
      <c r="F70" s="27"/>
      <c r="G70" s="27"/>
      <c r="R70" s="5"/>
    </row>
    <row r="71" spans="1:18" s="11" customFormat="1" ht="17.45" customHeight="1" x14ac:dyDescent="0.35">
      <c r="A71" s="13">
        <v>18</v>
      </c>
      <c r="B71" s="24">
        <v>20009</v>
      </c>
      <c r="C71" s="27" t="s">
        <v>536</v>
      </c>
      <c r="D71" s="24"/>
      <c r="E71" s="27"/>
      <c r="F71" s="27"/>
      <c r="G71" s="27"/>
      <c r="J71" s="2"/>
      <c r="R71" s="150"/>
    </row>
    <row r="72" spans="1:18" ht="17.45" customHeight="1" x14ac:dyDescent="0.35">
      <c r="A72" s="7">
        <v>19</v>
      </c>
      <c r="B72" s="3">
        <v>20390</v>
      </c>
      <c r="C72" s="8" t="s">
        <v>540</v>
      </c>
      <c r="D72" s="42"/>
      <c r="E72" s="31"/>
      <c r="F72" s="31"/>
      <c r="G72" s="31"/>
      <c r="R72" s="151"/>
    </row>
    <row r="73" spans="1:18" ht="17.45" customHeight="1" x14ac:dyDescent="0.35">
      <c r="A73" s="13">
        <v>20</v>
      </c>
      <c r="B73" s="3">
        <v>20391</v>
      </c>
      <c r="C73" s="8" t="s">
        <v>539</v>
      </c>
      <c r="D73" s="14"/>
      <c r="E73" s="8"/>
      <c r="F73" s="37"/>
      <c r="G73" s="8"/>
      <c r="R73" s="5"/>
    </row>
    <row r="74" spans="1:18" ht="17.45" customHeight="1" x14ac:dyDescent="0.35">
      <c r="A74" s="7">
        <v>21</v>
      </c>
      <c r="B74" s="3">
        <v>20392</v>
      </c>
      <c r="C74" s="8" t="s">
        <v>541</v>
      </c>
      <c r="D74" s="14"/>
      <c r="E74" s="8"/>
      <c r="F74" s="8"/>
      <c r="G74" s="8"/>
      <c r="R74" s="5"/>
    </row>
    <row r="75" spans="1:18" ht="17.45" customHeight="1" x14ac:dyDescent="0.35">
      <c r="A75" s="7">
        <v>22</v>
      </c>
      <c r="B75" s="3">
        <v>20393</v>
      </c>
      <c r="C75" s="8" t="s">
        <v>546</v>
      </c>
      <c r="D75" s="14"/>
      <c r="E75" s="8"/>
      <c r="F75" s="8"/>
      <c r="G75" s="8"/>
      <c r="R75" s="5"/>
    </row>
    <row r="76" spans="1:18" ht="17.45" customHeight="1" x14ac:dyDescent="0.35">
      <c r="A76" s="7">
        <v>23</v>
      </c>
      <c r="B76" s="3">
        <v>20394</v>
      </c>
      <c r="C76" s="152" t="s">
        <v>1342</v>
      </c>
      <c r="D76" s="14"/>
      <c r="E76" s="8"/>
      <c r="F76" s="8"/>
      <c r="G76" s="8"/>
      <c r="I76" s="26"/>
      <c r="R76" s="90"/>
    </row>
    <row r="77" spans="1:18" s="11" customFormat="1" ht="17.45" customHeight="1" x14ac:dyDescent="0.35">
      <c r="A77" s="7">
        <v>24</v>
      </c>
      <c r="B77" s="3">
        <v>20395</v>
      </c>
      <c r="C77" s="8" t="s">
        <v>543</v>
      </c>
      <c r="D77" s="14"/>
      <c r="E77" s="8"/>
      <c r="F77" s="8"/>
      <c r="G77" s="8"/>
      <c r="H77" s="2"/>
      <c r="I77" s="2"/>
      <c r="J77" s="2"/>
      <c r="R77" s="25"/>
    </row>
    <row r="78" spans="1:18" ht="17.45" customHeight="1" x14ac:dyDescent="0.35">
      <c r="A78" s="7">
        <v>25</v>
      </c>
      <c r="B78" s="3">
        <v>20398</v>
      </c>
      <c r="C78" s="8" t="s">
        <v>542</v>
      </c>
      <c r="D78" s="14"/>
      <c r="E78" s="8"/>
      <c r="F78" s="8"/>
      <c r="G78" s="8"/>
      <c r="R78" s="90"/>
    </row>
    <row r="79" spans="1:18" s="11" customFormat="1" ht="17.45" customHeight="1" x14ac:dyDescent="0.35">
      <c r="A79" s="7">
        <v>26</v>
      </c>
      <c r="B79" s="24">
        <v>20433</v>
      </c>
      <c r="C79" s="153" t="s">
        <v>1343</v>
      </c>
      <c r="D79" s="14"/>
      <c r="E79" s="8"/>
      <c r="F79" s="8"/>
      <c r="G79" s="8"/>
      <c r="H79" s="2"/>
      <c r="I79" s="2"/>
      <c r="J79" s="2"/>
      <c r="R79" s="151"/>
    </row>
    <row r="80" spans="1:18" ht="17.45" customHeight="1" x14ac:dyDescent="0.35">
      <c r="A80" s="7">
        <v>27</v>
      </c>
      <c r="B80" s="24">
        <v>20450</v>
      </c>
      <c r="C80" s="27" t="s">
        <v>585</v>
      </c>
      <c r="D80" s="14"/>
      <c r="E80" s="8"/>
      <c r="F80" s="8"/>
      <c r="G80" s="8"/>
      <c r="R80" s="5"/>
    </row>
    <row r="81" spans="1:18" ht="17.45" customHeight="1" x14ac:dyDescent="0.35">
      <c r="A81" s="193"/>
      <c r="B81" s="196"/>
      <c r="C81" s="196"/>
      <c r="D81" s="195"/>
      <c r="E81" s="194"/>
      <c r="F81" s="194"/>
      <c r="G81" s="194"/>
      <c r="R81" s="5"/>
    </row>
    <row r="82" spans="1:18" ht="17.45" customHeight="1" x14ac:dyDescent="0.35">
      <c r="A82" s="10"/>
      <c r="D82" s="35"/>
      <c r="E82" s="9"/>
      <c r="F82" s="9"/>
      <c r="G82" s="9"/>
      <c r="R82" s="90"/>
    </row>
    <row r="83" spans="1:18" ht="17.45" customHeight="1" x14ac:dyDescent="0.35">
      <c r="A83" s="10"/>
      <c r="B83" s="25"/>
      <c r="D83" s="35"/>
      <c r="E83" s="9"/>
      <c r="F83" s="9"/>
      <c r="G83" s="9"/>
      <c r="R83" s="90"/>
    </row>
    <row r="84" spans="1:18" ht="17.45" customHeight="1" x14ac:dyDescent="0.35">
      <c r="A84" s="10"/>
      <c r="D84" s="35"/>
      <c r="E84" s="9"/>
      <c r="F84" s="9"/>
      <c r="G84" s="9"/>
      <c r="R84" s="151"/>
    </row>
    <row r="85" spans="1:18" ht="17.45" customHeight="1" x14ac:dyDescent="0.35">
      <c r="A85" s="10"/>
      <c r="D85" s="35"/>
      <c r="E85" s="9"/>
      <c r="F85" s="9"/>
      <c r="G85" s="9"/>
    </row>
    <row r="86" spans="1:18" ht="17.45" customHeight="1" x14ac:dyDescent="0.35">
      <c r="A86" s="10"/>
      <c r="D86" s="35"/>
      <c r="E86" s="9"/>
      <c r="F86" s="9"/>
      <c r="G86" s="9"/>
    </row>
    <row r="87" spans="1:18" ht="17.45" customHeight="1" x14ac:dyDescent="0.35">
      <c r="A87" s="10"/>
      <c r="D87" s="35"/>
      <c r="E87" s="9"/>
      <c r="F87" s="9"/>
      <c r="G87" s="9"/>
    </row>
    <row r="88" spans="1:18" ht="17.45" customHeight="1" x14ac:dyDescent="0.35">
      <c r="A88" s="10"/>
      <c r="D88" s="35"/>
      <c r="E88" s="9"/>
      <c r="F88" s="9"/>
      <c r="G88" s="9"/>
    </row>
    <row r="89" spans="1:18" ht="17.45" customHeight="1" x14ac:dyDescent="0.35">
      <c r="A89" s="10"/>
      <c r="D89" s="35"/>
      <c r="E89" s="9"/>
      <c r="F89" s="9"/>
      <c r="G89" s="9"/>
    </row>
    <row r="90" spans="1:18" ht="17.45" customHeight="1" x14ac:dyDescent="0.35">
      <c r="A90" s="10"/>
      <c r="D90" s="35"/>
      <c r="E90" s="9"/>
      <c r="F90" s="9"/>
      <c r="G90" s="9"/>
    </row>
    <row r="91" spans="1:18" ht="17.45" customHeight="1" x14ac:dyDescent="0.35">
      <c r="A91" s="10"/>
      <c r="D91" s="35"/>
      <c r="E91" s="9"/>
      <c r="F91" s="9"/>
      <c r="G91" s="9"/>
    </row>
    <row r="92" spans="1:18" ht="17.45" customHeight="1" x14ac:dyDescent="0.35">
      <c r="A92" s="10"/>
      <c r="D92" s="35"/>
      <c r="E92" s="9"/>
      <c r="F92" s="9"/>
      <c r="G92" s="9"/>
    </row>
    <row r="94" spans="1:18" ht="17.45" customHeight="1" x14ac:dyDescent="0.35">
      <c r="A94" s="10"/>
      <c r="D94" s="35"/>
      <c r="E94" s="9"/>
      <c r="F94" s="9"/>
      <c r="G94" s="9"/>
    </row>
    <row r="95" spans="1:18" ht="17.45" customHeight="1" x14ac:dyDescent="0.35">
      <c r="A95" s="10"/>
      <c r="D95" s="35"/>
      <c r="E95" s="9"/>
      <c r="F95" s="9"/>
      <c r="G95" s="9"/>
    </row>
    <row r="97" spans="1:10" ht="17.45" customHeight="1" x14ac:dyDescent="0.35">
      <c r="B97" s="226" t="s">
        <v>0</v>
      </c>
      <c r="C97" s="226"/>
      <c r="D97" s="226"/>
      <c r="E97" s="226"/>
      <c r="F97" s="226"/>
      <c r="G97" s="226"/>
    </row>
    <row r="98" spans="1:10" ht="17.45" customHeight="1" x14ac:dyDescent="0.35">
      <c r="B98" s="226" t="str">
        <f>CONCATENATE("รายชื่อนักเรียน  ",'สรุปจำนวน-นร.'!$B$2," ชั้นมัธยมศึกษาปีที่ 5/3 (วิทย์ - คณิต)")</f>
        <v>รายชื่อนักเรียน  ภาคเรียนที่ 2 ปีการศึกษา 2568 ชั้นมัธยมศึกษาปีที่ 5/3 (วิทย์ - คณิต)</v>
      </c>
      <c r="C98" s="226"/>
      <c r="D98" s="226"/>
      <c r="E98" s="226"/>
      <c r="F98" s="226"/>
      <c r="G98" s="226"/>
    </row>
    <row r="99" spans="1:10" s="11" customFormat="1" ht="17.45" customHeight="1" x14ac:dyDescent="0.35">
      <c r="B99" s="226" t="str">
        <f>"ครูที่ปรึกษา : "&amp;ครูที่ปรึกษา!$D$45</f>
        <v>ครูที่ปรึกษา : นางอโนมา  เย็นใจ</v>
      </c>
      <c r="C99" s="226"/>
      <c r="D99" s="226"/>
      <c r="E99" s="226"/>
      <c r="F99" s="226"/>
      <c r="G99" s="226"/>
      <c r="J99" s="2"/>
    </row>
    <row r="100" spans="1:10" s="11" customFormat="1" ht="17.45" customHeight="1" x14ac:dyDescent="0.35">
      <c r="B100" s="219" t="str">
        <f>"ชาย  " &amp; SUM(COUNTIF($C$102:$C$144,{"นาย","เด็กชาย"}&amp;"*")) &amp; "  คน     หญิง  " &amp; SUM(COUNTIF($C$102:$C$144,{"นางสาว","เด็กหญิง"}&amp;"*")) &amp; "  คน     รวม  " &amp; COUNTA($C$102:$C$144) &amp; "  คน"</f>
        <v>ชาย  9  คน     หญิง  16  คน     รวม  25  คน</v>
      </c>
      <c r="C100" s="219"/>
      <c r="D100" s="219"/>
      <c r="E100" s="219"/>
      <c r="F100" s="219"/>
      <c r="G100" s="219"/>
      <c r="J100" s="2"/>
    </row>
    <row r="101" spans="1:10" s="11" customFormat="1" ht="17.45" customHeight="1" x14ac:dyDescent="0.35">
      <c r="A101" s="13" t="s">
        <v>1</v>
      </c>
      <c r="B101" s="13" t="s">
        <v>2</v>
      </c>
      <c r="C101" s="24" t="s">
        <v>35</v>
      </c>
      <c r="D101" s="24"/>
      <c r="E101" s="27"/>
      <c r="F101" s="27"/>
      <c r="G101" s="27"/>
      <c r="J101" s="2"/>
    </row>
    <row r="102" spans="1:10" ht="17.45" customHeight="1" x14ac:dyDescent="0.35">
      <c r="A102" s="13">
        <v>1</v>
      </c>
      <c r="B102" s="7">
        <v>18296</v>
      </c>
      <c r="C102" s="4" t="s">
        <v>551</v>
      </c>
      <c r="D102" s="42"/>
      <c r="E102" s="31"/>
      <c r="F102" s="31"/>
      <c r="G102" s="31"/>
    </row>
    <row r="103" spans="1:10" ht="17.45" customHeight="1" x14ac:dyDescent="0.35">
      <c r="A103" s="13">
        <v>2</v>
      </c>
      <c r="B103" s="14">
        <v>18614</v>
      </c>
      <c r="C103" s="8" t="s">
        <v>1344</v>
      </c>
      <c r="D103" s="42"/>
      <c r="E103" s="31"/>
      <c r="F103" s="31"/>
      <c r="G103" s="31"/>
    </row>
    <row r="104" spans="1:10" ht="17.45" customHeight="1" x14ac:dyDescent="0.35">
      <c r="A104" s="13">
        <v>3</v>
      </c>
      <c r="B104" s="14">
        <v>18615</v>
      </c>
      <c r="C104" s="8" t="s">
        <v>552</v>
      </c>
      <c r="D104" s="42"/>
      <c r="E104" s="31"/>
      <c r="F104" s="31"/>
      <c r="G104" s="31"/>
    </row>
    <row r="105" spans="1:10" ht="17.45" customHeight="1" x14ac:dyDescent="0.35">
      <c r="A105" s="13">
        <v>4</v>
      </c>
      <c r="B105" s="14">
        <v>18628</v>
      </c>
      <c r="C105" s="8" t="s">
        <v>1345</v>
      </c>
      <c r="D105" s="24"/>
      <c r="E105" s="27"/>
      <c r="F105" s="27"/>
      <c r="G105" s="27"/>
    </row>
    <row r="106" spans="1:10" ht="17.45" customHeight="1" x14ac:dyDescent="0.35">
      <c r="A106" s="7">
        <v>5</v>
      </c>
      <c r="B106" s="14">
        <v>18640</v>
      </c>
      <c r="C106" s="8" t="s">
        <v>1346</v>
      </c>
      <c r="D106" s="24"/>
      <c r="E106" s="27"/>
      <c r="F106" s="27"/>
      <c r="G106" s="27"/>
    </row>
    <row r="107" spans="1:10" ht="17.45" customHeight="1" x14ac:dyDescent="0.35">
      <c r="A107" s="7">
        <v>6</v>
      </c>
      <c r="B107" s="154">
        <v>18643</v>
      </c>
      <c r="C107" s="145" t="s">
        <v>1347</v>
      </c>
      <c r="D107" s="24"/>
      <c r="E107" s="27"/>
      <c r="F107" s="27"/>
      <c r="G107" s="27"/>
    </row>
    <row r="108" spans="1:10" ht="17.45" customHeight="1" x14ac:dyDescent="0.35">
      <c r="A108" s="13">
        <v>7</v>
      </c>
      <c r="B108" s="14">
        <v>18655</v>
      </c>
      <c r="C108" s="8" t="s">
        <v>554</v>
      </c>
      <c r="D108" s="24"/>
      <c r="E108" s="27"/>
      <c r="F108" s="27"/>
      <c r="G108" s="27"/>
    </row>
    <row r="109" spans="1:10" ht="17.45" customHeight="1" x14ac:dyDescent="0.35">
      <c r="A109" s="13">
        <v>8</v>
      </c>
      <c r="B109" s="14">
        <v>18659</v>
      </c>
      <c r="C109" s="8" t="s">
        <v>1348</v>
      </c>
      <c r="D109" s="24"/>
      <c r="E109" s="27"/>
      <c r="F109" s="27"/>
      <c r="G109" s="27"/>
    </row>
    <row r="110" spans="1:10" ht="17.45" customHeight="1" x14ac:dyDescent="0.35">
      <c r="A110" s="13">
        <v>9</v>
      </c>
      <c r="B110" s="14">
        <v>18678</v>
      </c>
      <c r="C110" s="8" t="s">
        <v>549</v>
      </c>
      <c r="D110" s="24"/>
      <c r="E110" s="27"/>
      <c r="F110" s="27"/>
      <c r="G110" s="27"/>
    </row>
    <row r="111" spans="1:10" ht="17.45" customHeight="1" x14ac:dyDescent="0.35">
      <c r="A111" s="13">
        <v>10</v>
      </c>
      <c r="B111" s="14">
        <v>18699</v>
      </c>
      <c r="C111" s="8" t="s">
        <v>1349</v>
      </c>
      <c r="D111" s="24"/>
      <c r="E111" s="27"/>
      <c r="F111" s="27"/>
      <c r="G111" s="27"/>
    </row>
    <row r="112" spans="1:10" ht="17.45" customHeight="1" x14ac:dyDescent="0.35">
      <c r="A112" s="13">
        <v>11</v>
      </c>
      <c r="B112" s="14">
        <v>18715</v>
      </c>
      <c r="C112" s="8" t="s">
        <v>547</v>
      </c>
      <c r="D112" s="24"/>
      <c r="E112" s="27"/>
      <c r="F112" s="27"/>
      <c r="G112" s="27"/>
    </row>
    <row r="113" spans="1:12" ht="17.45" customHeight="1" x14ac:dyDescent="0.35">
      <c r="A113" s="13">
        <v>12</v>
      </c>
      <c r="B113" s="14">
        <v>18770</v>
      </c>
      <c r="C113" s="8" t="s">
        <v>555</v>
      </c>
      <c r="D113" s="24"/>
      <c r="E113" s="27"/>
      <c r="F113" s="27"/>
      <c r="G113" s="27"/>
    </row>
    <row r="114" spans="1:12" ht="17.45" customHeight="1" x14ac:dyDescent="0.35">
      <c r="A114" s="13">
        <v>13</v>
      </c>
      <c r="B114" s="14">
        <v>18845</v>
      </c>
      <c r="C114" s="8" t="s">
        <v>1350</v>
      </c>
      <c r="D114" s="24"/>
      <c r="E114" s="27"/>
      <c r="F114" s="27"/>
      <c r="G114" s="27"/>
    </row>
    <row r="115" spans="1:12" ht="17.45" customHeight="1" x14ac:dyDescent="0.35">
      <c r="A115" s="13">
        <v>14</v>
      </c>
      <c r="B115" s="14">
        <v>18876</v>
      </c>
      <c r="C115" s="8" t="s">
        <v>1351</v>
      </c>
      <c r="D115" s="24"/>
      <c r="E115" s="27"/>
      <c r="F115" s="27"/>
      <c r="G115" s="27"/>
    </row>
    <row r="116" spans="1:12" ht="17.45" customHeight="1" x14ac:dyDescent="0.35">
      <c r="A116" s="13">
        <v>15</v>
      </c>
      <c r="B116" s="24">
        <v>18968</v>
      </c>
      <c r="C116" s="27" t="s">
        <v>1352</v>
      </c>
      <c r="D116" s="24"/>
      <c r="E116" s="27"/>
      <c r="F116" s="27"/>
      <c r="G116" s="27"/>
    </row>
    <row r="117" spans="1:12" ht="17.45" customHeight="1" x14ac:dyDescent="0.35">
      <c r="A117" s="13">
        <v>16</v>
      </c>
      <c r="B117" s="3">
        <v>20396</v>
      </c>
      <c r="C117" s="152" t="s">
        <v>1353</v>
      </c>
      <c r="D117" s="24"/>
      <c r="E117" s="27"/>
      <c r="F117" s="27"/>
      <c r="G117" s="27"/>
    </row>
    <row r="118" spans="1:12" ht="17.45" customHeight="1" x14ac:dyDescent="0.35">
      <c r="A118" s="13">
        <v>17</v>
      </c>
      <c r="B118" s="3">
        <v>20401</v>
      </c>
      <c r="C118" s="8" t="s">
        <v>545</v>
      </c>
      <c r="D118" s="24"/>
      <c r="E118" s="27"/>
      <c r="F118" s="27"/>
      <c r="G118" s="27"/>
    </row>
    <row r="119" spans="1:12" ht="17.45" customHeight="1" x14ac:dyDescent="0.35">
      <c r="A119" s="13">
        <v>18</v>
      </c>
      <c r="B119" s="24">
        <v>20404</v>
      </c>
      <c r="C119" s="152" t="s">
        <v>1354</v>
      </c>
      <c r="D119" s="24"/>
      <c r="E119" s="27"/>
      <c r="F119" s="27"/>
      <c r="G119" s="27"/>
    </row>
    <row r="120" spans="1:12" ht="17.45" customHeight="1" x14ac:dyDescent="0.35">
      <c r="A120" s="7">
        <v>19</v>
      </c>
      <c r="B120" s="24">
        <v>20408</v>
      </c>
      <c r="C120" s="152" t="s">
        <v>1355</v>
      </c>
      <c r="D120" s="14"/>
      <c r="E120" s="8"/>
      <c r="F120" s="8"/>
      <c r="G120" s="8"/>
    </row>
    <row r="121" spans="1:12" ht="17.45" customHeight="1" x14ac:dyDescent="0.35">
      <c r="A121" s="7">
        <v>20</v>
      </c>
      <c r="B121" s="14">
        <v>20409</v>
      </c>
      <c r="C121" s="8" t="s">
        <v>557</v>
      </c>
      <c r="D121" s="14"/>
      <c r="E121" s="8"/>
      <c r="F121" s="37"/>
      <c r="G121" s="8"/>
    </row>
    <row r="122" spans="1:12" ht="17.45" customHeight="1" x14ac:dyDescent="0.35">
      <c r="A122" s="7">
        <v>21</v>
      </c>
      <c r="B122" s="24">
        <v>20410</v>
      </c>
      <c r="C122" s="152" t="s">
        <v>1356</v>
      </c>
      <c r="D122" s="14"/>
      <c r="E122" s="8"/>
      <c r="F122" s="8"/>
      <c r="G122" s="8"/>
    </row>
    <row r="123" spans="1:12" ht="17.45" customHeight="1" x14ac:dyDescent="0.35">
      <c r="A123" s="7">
        <v>22</v>
      </c>
      <c r="B123" s="3">
        <v>20420</v>
      </c>
      <c r="C123" s="8" t="s">
        <v>565</v>
      </c>
      <c r="D123" s="14"/>
      <c r="E123" s="8"/>
      <c r="F123" s="8"/>
      <c r="G123" s="8"/>
    </row>
    <row r="124" spans="1:12" s="11" customFormat="1" ht="17.45" customHeight="1" x14ac:dyDescent="0.35">
      <c r="A124" s="7">
        <v>23</v>
      </c>
      <c r="B124" s="3">
        <v>20424</v>
      </c>
      <c r="C124" s="8" t="s">
        <v>564</v>
      </c>
      <c r="D124" s="14"/>
      <c r="E124" s="8"/>
      <c r="F124" s="8"/>
      <c r="G124" s="8"/>
      <c r="H124" s="2"/>
      <c r="I124" s="2"/>
      <c r="J124" s="2"/>
    </row>
    <row r="125" spans="1:12" ht="17.45" customHeight="1" x14ac:dyDescent="0.35">
      <c r="A125" s="7">
        <v>24</v>
      </c>
      <c r="B125" s="24">
        <v>20444</v>
      </c>
      <c r="C125" s="27" t="s">
        <v>583</v>
      </c>
      <c r="D125" s="14"/>
      <c r="E125" s="8"/>
      <c r="F125" s="8"/>
      <c r="G125" s="8"/>
    </row>
    <row r="126" spans="1:12" s="11" customFormat="1" ht="17.45" customHeight="1" x14ac:dyDescent="0.35">
      <c r="A126" s="7">
        <v>25</v>
      </c>
      <c r="B126" s="24">
        <v>20446</v>
      </c>
      <c r="C126" s="27" t="s">
        <v>584</v>
      </c>
      <c r="D126" s="14"/>
      <c r="E126" s="8"/>
      <c r="F126" s="8"/>
      <c r="G126" s="8"/>
      <c r="H126" s="2"/>
      <c r="I126" s="2"/>
      <c r="J126" s="2"/>
    </row>
    <row r="127" spans="1:12" ht="17.45" customHeight="1" x14ac:dyDescent="0.35">
      <c r="A127" s="193"/>
      <c r="B127" s="196"/>
      <c r="C127" s="196"/>
      <c r="D127" s="195"/>
      <c r="E127" s="194"/>
      <c r="F127" s="194"/>
      <c r="G127" s="194"/>
      <c r="L127" s="90"/>
    </row>
    <row r="128" spans="1:12" ht="17.45" customHeight="1" x14ac:dyDescent="0.35">
      <c r="A128" s="10"/>
      <c r="D128" s="35"/>
      <c r="E128" s="9"/>
      <c r="F128" s="9"/>
      <c r="G128" s="9"/>
      <c r="L128" s="5"/>
    </row>
    <row r="129" spans="1:12" ht="17.45" customHeight="1" x14ac:dyDescent="0.35">
      <c r="A129" s="10"/>
      <c r="D129" s="35"/>
      <c r="E129" s="9"/>
      <c r="F129" s="9"/>
      <c r="G129" s="9"/>
      <c r="L129" s="5"/>
    </row>
    <row r="130" spans="1:12" ht="17.45" customHeight="1" x14ac:dyDescent="0.35">
      <c r="A130" s="10"/>
      <c r="D130" s="35"/>
      <c r="E130" s="9"/>
      <c r="F130" s="9"/>
      <c r="G130" s="9"/>
      <c r="L130" s="151"/>
    </row>
    <row r="131" spans="1:12" ht="17.45" customHeight="1" x14ac:dyDescent="0.35">
      <c r="A131" s="10"/>
      <c r="D131" s="35"/>
      <c r="E131" s="9"/>
      <c r="F131" s="9"/>
      <c r="G131" s="9"/>
      <c r="L131" s="151"/>
    </row>
    <row r="132" spans="1:12" ht="17.45" customHeight="1" x14ac:dyDescent="0.35">
      <c r="A132" s="10"/>
      <c r="B132" s="25"/>
      <c r="D132" s="35"/>
      <c r="E132" s="9"/>
      <c r="F132" s="9"/>
      <c r="G132" s="9"/>
      <c r="L132" s="90"/>
    </row>
    <row r="133" spans="1:12" ht="17.45" customHeight="1" x14ac:dyDescent="0.35">
      <c r="A133" s="10"/>
      <c r="B133" s="25"/>
      <c r="D133" s="35"/>
      <c r="E133" s="9"/>
      <c r="F133" s="9"/>
      <c r="G133" s="9"/>
      <c r="L133" s="90"/>
    </row>
    <row r="134" spans="1:12" ht="17.45" customHeight="1" x14ac:dyDescent="0.35">
      <c r="A134" s="10"/>
      <c r="D134" s="35"/>
      <c r="E134" s="9"/>
      <c r="F134" s="9"/>
      <c r="G134" s="9"/>
      <c r="L134" s="96"/>
    </row>
    <row r="135" spans="1:12" ht="17.45" customHeight="1" x14ac:dyDescent="0.35">
      <c r="A135" s="10"/>
      <c r="D135" s="10"/>
      <c r="E135" s="9"/>
      <c r="F135" s="9"/>
      <c r="G135" s="9"/>
    </row>
    <row r="136" spans="1:12" ht="17.45" customHeight="1" x14ac:dyDescent="0.35">
      <c r="A136" s="10"/>
      <c r="D136" s="35"/>
      <c r="E136" s="9"/>
      <c r="F136" s="9"/>
      <c r="G136" s="9"/>
    </row>
    <row r="137" spans="1:12" ht="17.45" customHeight="1" x14ac:dyDescent="0.35">
      <c r="A137" s="10"/>
      <c r="D137" s="35"/>
      <c r="E137" s="9"/>
      <c r="F137" s="9"/>
      <c r="G137" s="9"/>
    </row>
    <row r="138" spans="1:12" ht="17.45" customHeight="1" x14ac:dyDescent="0.35">
      <c r="A138" s="10"/>
      <c r="D138" s="35"/>
      <c r="E138" s="9"/>
      <c r="F138" s="9"/>
      <c r="G138" s="9"/>
    </row>
    <row r="139" spans="1:12" ht="17.45" customHeight="1" x14ac:dyDescent="0.35">
      <c r="A139" s="10"/>
      <c r="D139" s="35"/>
      <c r="E139" s="9"/>
      <c r="F139" s="9"/>
      <c r="G139" s="9"/>
    </row>
    <row r="140" spans="1:12" ht="17.45" customHeight="1" x14ac:dyDescent="0.35">
      <c r="A140" s="10"/>
      <c r="D140" s="35"/>
      <c r="E140" s="9"/>
      <c r="F140" s="9"/>
      <c r="G140" s="9"/>
    </row>
    <row r="141" spans="1:12" ht="17.45" customHeight="1" x14ac:dyDescent="0.35">
      <c r="A141" s="10"/>
      <c r="D141" s="35"/>
      <c r="E141" s="9"/>
      <c r="F141" s="9"/>
      <c r="G141" s="9"/>
    </row>
    <row r="142" spans="1:12" ht="17.45" customHeight="1" x14ac:dyDescent="0.35">
      <c r="A142" s="10"/>
      <c r="D142" s="35"/>
      <c r="E142" s="9"/>
      <c r="F142" s="9"/>
      <c r="G142" s="9"/>
    </row>
    <row r="143" spans="1:12" ht="17.45" customHeight="1" x14ac:dyDescent="0.35">
      <c r="A143" s="10"/>
      <c r="D143" s="35"/>
      <c r="E143" s="9"/>
      <c r="F143" s="9"/>
      <c r="G143" s="9"/>
    </row>
    <row r="144" spans="1:12" ht="17.45" customHeight="1" x14ac:dyDescent="0.35">
      <c r="A144" s="10"/>
      <c r="D144" s="35"/>
      <c r="E144" s="9"/>
      <c r="F144" s="9"/>
      <c r="G144" s="9"/>
    </row>
    <row r="145" spans="1:17" ht="17.45" customHeight="1" x14ac:dyDescent="0.35">
      <c r="B145" s="226" t="s">
        <v>0</v>
      </c>
      <c r="C145" s="226"/>
      <c r="D145" s="226"/>
      <c r="E145" s="226"/>
      <c r="F145" s="226"/>
      <c r="G145" s="226"/>
    </row>
    <row r="146" spans="1:17" ht="17.45" customHeight="1" x14ac:dyDescent="0.35">
      <c r="B146" s="226" t="str">
        <f>CONCATENATE("รายชื่อนักเรียน  ",'สรุปจำนวน-นร.'!$B$2," ชั้นมัธยมศึกษาปีที่ 5/4 (วิทย์ - คณิต - คอม)")</f>
        <v>รายชื่อนักเรียน  ภาคเรียนที่ 2 ปีการศึกษา 2568 ชั้นมัธยมศึกษาปีที่ 5/4 (วิทย์ - คณิต - คอม)</v>
      </c>
      <c r="C146" s="226"/>
      <c r="D146" s="226"/>
      <c r="E146" s="226"/>
      <c r="F146" s="226"/>
      <c r="G146" s="226"/>
    </row>
    <row r="147" spans="1:17" ht="17.45" customHeight="1" x14ac:dyDescent="0.35">
      <c r="B147" s="226" t="str">
        <f>"ครูที่ปรึกษา : "&amp;ครูที่ปรึกษา!$D$46</f>
        <v>ครูที่ปรึกษา : นางสาวนารินทร์   สินทรมย์</v>
      </c>
      <c r="C147" s="226"/>
      <c r="D147" s="226"/>
      <c r="E147" s="226"/>
      <c r="F147" s="226"/>
      <c r="G147" s="226"/>
    </row>
    <row r="148" spans="1:17" s="9" customFormat="1" ht="17.45" customHeight="1" x14ac:dyDescent="0.35">
      <c r="B148" s="219" t="str" cm="1">
        <f t="array" ref="B148">"ชาย  " &amp; SUM(COUNTIF($C$150:$C$192,{"นาย","เด็กชาย"}&amp;"*")) &amp; "  คน     หญิง  " &amp; SUM(COUNTIF($C$150:$C$192,{"นางสาว","เด็กหญิง"}&amp;"*")) &amp; "  คน     รวม  " &amp; COUNTA($C$150:$C$192) &amp; "  คน"</f>
        <v>ชาย  12  คน     หญิง  10  คน     รวม  22  คน</v>
      </c>
      <c r="C148" s="219"/>
      <c r="D148" s="219"/>
      <c r="E148" s="219"/>
      <c r="F148" s="219"/>
      <c r="G148" s="219"/>
      <c r="J148" s="2"/>
    </row>
    <row r="149" spans="1:17" s="11" customFormat="1" ht="17.45" customHeight="1" x14ac:dyDescent="0.35">
      <c r="A149" s="13" t="s">
        <v>1</v>
      </c>
      <c r="B149" s="13" t="s">
        <v>2</v>
      </c>
      <c r="C149" s="24" t="s">
        <v>35</v>
      </c>
      <c r="D149" s="24"/>
      <c r="E149" s="27"/>
      <c r="F149" s="27"/>
      <c r="G149" s="27"/>
      <c r="J149" s="2"/>
    </row>
    <row r="150" spans="1:17" ht="17.45" customHeight="1" x14ac:dyDescent="0.35">
      <c r="A150" s="13">
        <v>1</v>
      </c>
      <c r="B150" s="155">
        <v>18610</v>
      </c>
      <c r="C150" s="152" t="s">
        <v>1357</v>
      </c>
      <c r="D150" s="24"/>
      <c r="E150" s="27"/>
      <c r="F150" s="27"/>
      <c r="G150" s="27"/>
    </row>
    <row r="151" spans="1:17" s="9" customFormat="1" ht="17.45" customHeight="1" x14ac:dyDescent="0.35">
      <c r="A151" s="13">
        <v>2</v>
      </c>
      <c r="B151" s="24">
        <v>18612</v>
      </c>
      <c r="C151" s="27" t="s">
        <v>1358</v>
      </c>
      <c r="D151" s="24"/>
      <c r="E151" s="27"/>
      <c r="F151" s="27"/>
      <c r="G151" s="27"/>
      <c r="J151" s="2"/>
    </row>
    <row r="152" spans="1:17" s="11" customFormat="1" ht="17.45" customHeight="1" x14ac:dyDescent="0.35">
      <c r="A152" s="13">
        <v>3</v>
      </c>
      <c r="B152" s="14">
        <v>18620</v>
      </c>
      <c r="C152" s="8" t="s">
        <v>1359</v>
      </c>
      <c r="D152" s="14"/>
      <c r="E152" s="8"/>
      <c r="F152" s="8"/>
      <c r="G152" s="8"/>
      <c r="J152" s="2"/>
    </row>
    <row r="153" spans="1:17" s="11" customFormat="1" ht="17.45" customHeight="1" x14ac:dyDescent="0.35">
      <c r="A153" s="13">
        <v>4</v>
      </c>
      <c r="B153" s="14">
        <v>18631</v>
      </c>
      <c r="C153" s="8" t="s">
        <v>553</v>
      </c>
      <c r="D153" s="42"/>
      <c r="E153" s="31"/>
      <c r="F153" s="31"/>
      <c r="G153" s="31"/>
      <c r="J153" s="2"/>
    </row>
    <row r="154" spans="1:17" ht="17.45" customHeight="1" x14ac:dyDescent="0.35">
      <c r="A154" s="13">
        <v>5</v>
      </c>
      <c r="B154" s="156">
        <v>18681</v>
      </c>
      <c r="C154" s="152" t="s">
        <v>1360</v>
      </c>
      <c r="D154" s="24"/>
      <c r="E154" s="27"/>
      <c r="F154" s="27"/>
      <c r="G154" s="27"/>
    </row>
    <row r="155" spans="1:17" ht="17.45" customHeight="1" x14ac:dyDescent="0.35">
      <c r="A155" s="13">
        <v>6</v>
      </c>
      <c r="B155" s="24">
        <v>18690</v>
      </c>
      <c r="C155" s="27" t="s">
        <v>1361</v>
      </c>
      <c r="D155" s="14"/>
      <c r="E155" s="8"/>
      <c r="F155" s="8"/>
      <c r="G155" s="8"/>
    </row>
    <row r="156" spans="1:17" ht="17.45" customHeight="1" x14ac:dyDescent="0.35">
      <c r="A156" s="13">
        <v>7</v>
      </c>
      <c r="B156" s="24">
        <v>18726</v>
      </c>
      <c r="C156" s="27" t="s">
        <v>1362</v>
      </c>
      <c r="D156" s="42"/>
      <c r="E156" s="31"/>
      <c r="F156" s="31"/>
      <c r="G156" s="31"/>
    </row>
    <row r="157" spans="1:17" ht="17.45" customHeight="1" x14ac:dyDescent="0.35">
      <c r="A157" s="13">
        <v>8</v>
      </c>
      <c r="B157" s="39">
        <v>18731</v>
      </c>
      <c r="C157" s="1" t="s">
        <v>1363</v>
      </c>
      <c r="D157" s="42"/>
      <c r="E157" s="31"/>
      <c r="F157" s="31"/>
      <c r="G157" s="31"/>
    </row>
    <row r="158" spans="1:17" ht="17.45" customHeight="1" x14ac:dyDescent="0.35">
      <c r="A158" s="13">
        <v>9</v>
      </c>
      <c r="B158" s="14">
        <v>18733</v>
      </c>
      <c r="C158" s="8" t="s">
        <v>1364</v>
      </c>
      <c r="D158" s="24"/>
      <c r="E158" s="27"/>
      <c r="F158" s="27"/>
      <c r="G158" s="27"/>
    </row>
    <row r="159" spans="1:17" ht="17.45" customHeight="1" x14ac:dyDescent="0.35">
      <c r="A159" s="13">
        <v>10</v>
      </c>
      <c r="B159" s="24">
        <v>18734</v>
      </c>
      <c r="C159" s="27" t="s">
        <v>1365</v>
      </c>
      <c r="D159" s="24"/>
      <c r="E159" s="27"/>
      <c r="F159" s="27"/>
      <c r="G159" s="27"/>
      <c r="Q159" s="5"/>
    </row>
    <row r="160" spans="1:17" ht="17.45" customHeight="1" x14ac:dyDescent="0.35">
      <c r="A160" s="13">
        <v>11</v>
      </c>
      <c r="B160" s="24">
        <v>18738</v>
      </c>
      <c r="C160" s="27" t="s">
        <v>1366</v>
      </c>
      <c r="D160" s="24"/>
      <c r="E160" s="27"/>
      <c r="F160" s="27"/>
      <c r="G160" s="27"/>
      <c r="Q160" s="5"/>
    </row>
    <row r="161" spans="1:17" ht="17.45" customHeight="1" x14ac:dyDescent="0.35">
      <c r="A161" s="13">
        <v>12</v>
      </c>
      <c r="B161" s="14">
        <v>18743</v>
      </c>
      <c r="C161" s="8" t="s">
        <v>1367</v>
      </c>
      <c r="D161" s="24"/>
      <c r="E161" s="27"/>
      <c r="F161" s="27"/>
      <c r="G161" s="27"/>
      <c r="Q161" s="90"/>
    </row>
    <row r="162" spans="1:17" ht="17.45" customHeight="1" x14ac:dyDescent="0.35">
      <c r="A162" s="13">
        <v>13</v>
      </c>
      <c r="B162" s="39">
        <v>18791</v>
      </c>
      <c r="C162" s="8" t="s">
        <v>558</v>
      </c>
      <c r="D162" s="24"/>
      <c r="E162" s="27"/>
      <c r="F162" s="27"/>
      <c r="G162" s="27"/>
      <c r="Q162" s="5"/>
    </row>
    <row r="163" spans="1:17" ht="17.45" customHeight="1" x14ac:dyDescent="0.35">
      <c r="A163" s="13">
        <v>14</v>
      </c>
      <c r="B163" s="24">
        <v>18820</v>
      </c>
      <c r="C163" s="27" t="s">
        <v>1368</v>
      </c>
      <c r="D163" s="24"/>
      <c r="E163" s="27"/>
      <c r="F163" s="27"/>
      <c r="G163" s="27"/>
      <c r="Q163" s="90"/>
    </row>
    <row r="164" spans="1:17" s="11" customFormat="1" ht="17.45" customHeight="1" x14ac:dyDescent="0.35">
      <c r="A164" s="13">
        <v>15</v>
      </c>
      <c r="B164" s="24">
        <v>18827</v>
      </c>
      <c r="C164" s="27" t="s">
        <v>1369</v>
      </c>
      <c r="D164" s="24"/>
      <c r="E164" s="27"/>
      <c r="F164" s="27"/>
      <c r="G164" s="27"/>
      <c r="J164" s="2"/>
    </row>
    <row r="165" spans="1:17" s="9" customFormat="1" ht="17.45" customHeight="1" x14ac:dyDescent="0.35">
      <c r="A165" s="13">
        <v>16</v>
      </c>
      <c r="B165" s="24">
        <v>18829</v>
      </c>
      <c r="C165" s="27" t="s">
        <v>1370</v>
      </c>
      <c r="D165" s="24"/>
      <c r="E165" s="27"/>
      <c r="F165" s="27"/>
      <c r="G165" s="27"/>
      <c r="J165" s="2"/>
    </row>
    <row r="166" spans="1:17" s="11" customFormat="1" ht="17.45" customHeight="1" x14ac:dyDescent="0.35">
      <c r="A166" s="13">
        <v>17</v>
      </c>
      <c r="B166" s="39">
        <v>19507</v>
      </c>
      <c r="C166" s="8" t="s">
        <v>559</v>
      </c>
      <c r="D166" s="24"/>
      <c r="E166" s="27"/>
      <c r="F166" s="27"/>
      <c r="G166" s="27"/>
      <c r="J166" s="2"/>
    </row>
    <row r="167" spans="1:17" ht="17.45" customHeight="1" x14ac:dyDescent="0.35">
      <c r="A167" s="13">
        <v>18</v>
      </c>
      <c r="B167" s="13">
        <v>20400</v>
      </c>
      <c r="C167" s="27" t="s">
        <v>544</v>
      </c>
      <c r="D167" s="24"/>
      <c r="E167" s="27"/>
      <c r="F167" s="27"/>
      <c r="G167" s="27"/>
    </row>
    <row r="168" spans="1:17" ht="17.45" customHeight="1" x14ac:dyDescent="0.35">
      <c r="A168" s="13">
        <v>19</v>
      </c>
      <c r="B168" s="24">
        <v>20411</v>
      </c>
      <c r="C168" s="27" t="s">
        <v>560</v>
      </c>
      <c r="D168" s="24"/>
      <c r="E168" s="27"/>
      <c r="F168" s="27"/>
      <c r="G168" s="27"/>
    </row>
    <row r="169" spans="1:17" ht="17.45" customHeight="1" x14ac:dyDescent="0.35">
      <c r="A169" s="24">
        <v>20</v>
      </c>
      <c r="B169" s="24">
        <v>20412</v>
      </c>
      <c r="C169" s="27" t="s">
        <v>1371</v>
      </c>
      <c r="D169" s="24"/>
      <c r="E169" s="27"/>
      <c r="F169" s="27"/>
      <c r="G169" s="27"/>
    </row>
    <row r="170" spans="1:17" ht="17.45" customHeight="1" x14ac:dyDescent="0.35">
      <c r="A170" s="24">
        <v>21</v>
      </c>
      <c r="B170" s="24">
        <v>20414</v>
      </c>
      <c r="C170" s="27" t="s">
        <v>1372</v>
      </c>
      <c r="D170" s="24"/>
      <c r="E170" s="27"/>
      <c r="F170" s="27"/>
      <c r="G170" s="27"/>
    </row>
    <row r="171" spans="1:17" s="9" customFormat="1" ht="17.45" customHeight="1" x14ac:dyDescent="0.35">
      <c r="A171" s="24">
        <v>22</v>
      </c>
      <c r="B171" s="24">
        <v>20415</v>
      </c>
      <c r="C171" s="27" t="s">
        <v>561</v>
      </c>
      <c r="D171" s="24"/>
      <c r="E171" s="27"/>
      <c r="F171" s="27"/>
      <c r="G171" s="27"/>
      <c r="J171" s="2"/>
    </row>
    <row r="172" spans="1:17" ht="17.45" customHeight="1" x14ac:dyDescent="0.35">
      <c r="B172" s="25"/>
    </row>
    <row r="173" spans="1:17" s="11" customFormat="1" ht="17.45" customHeight="1" x14ac:dyDescent="0.35">
      <c r="A173" s="25"/>
      <c r="D173" s="25"/>
      <c r="E173" s="26"/>
      <c r="F173" s="26"/>
      <c r="G173" s="26"/>
      <c r="H173" s="2"/>
      <c r="I173" s="2"/>
      <c r="J173" s="2"/>
    </row>
    <row r="174" spans="1:17" ht="17.45" customHeight="1" x14ac:dyDescent="0.35">
      <c r="A174" s="10"/>
      <c r="B174" s="12"/>
      <c r="C174" s="93"/>
      <c r="D174" s="35"/>
      <c r="E174" s="9"/>
      <c r="F174" s="9"/>
      <c r="G174" s="9"/>
    </row>
    <row r="175" spans="1:17" ht="17.45" customHeight="1" x14ac:dyDescent="0.35">
      <c r="A175" s="10"/>
      <c r="B175" s="12"/>
      <c r="C175" s="93"/>
      <c r="D175" s="35"/>
      <c r="E175" s="9"/>
      <c r="F175" s="9"/>
      <c r="G175" s="9"/>
    </row>
    <row r="176" spans="1:17" ht="17.45" customHeight="1" x14ac:dyDescent="0.35">
      <c r="A176" s="10"/>
      <c r="B176" s="12"/>
      <c r="C176" s="93"/>
      <c r="D176" s="35"/>
      <c r="E176" s="9"/>
      <c r="F176" s="9"/>
      <c r="G176" s="9"/>
    </row>
    <row r="177" spans="1:7" ht="17.45" customHeight="1" x14ac:dyDescent="0.35">
      <c r="A177" s="10"/>
      <c r="B177" s="12"/>
      <c r="C177" s="93"/>
      <c r="D177" s="35"/>
      <c r="E177" s="9"/>
      <c r="F177" s="9"/>
      <c r="G177" s="9"/>
    </row>
    <row r="178" spans="1:7" ht="17.45" customHeight="1" x14ac:dyDescent="0.35">
      <c r="A178" s="10"/>
      <c r="B178" s="25"/>
      <c r="D178" s="35"/>
      <c r="E178" s="9"/>
      <c r="F178" s="9"/>
      <c r="G178" s="9"/>
    </row>
    <row r="179" spans="1:7" ht="17.45" customHeight="1" x14ac:dyDescent="0.35">
      <c r="A179" s="10"/>
      <c r="B179" s="25"/>
      <c r="D179" s="35"/>
      <c r="E179" s="9"/>
      <c r="F179" s="9"/>
      <c r="G179" s="9"/>
    </row>
    <row r="180" spans="1:7" ht="17.45" customHeight="1" x14ac:dyDescent="0.35">
      <c r="A180" s="10"/>
      <c r="D180" s="35"/>
      <c r="E180" s="9"/>
      <c r="F180" s="9"/>
      <c r="G180" s="9"/>
    </row>
    <row r="181" spans="1:7" ht="17.45" customHeight="1" x14ac:dyDescent="0.35">
      <c r="A181" s="10"/>
      <c r="B181" s="25"/>
      <c r="D181" s="35"/>
      <c r="E181" s="9"/>
      <c r="F181" s="9"/>
      <c r="G181" s="9"/>
    </row>
    <row r="182" spans="1:7" ht="17.45" customHeight="1" x14ac:dyDescent="0.35">
      <c r="A182" s="10"/>
      <c r="D182" s="35"/>
      <c r="E182" s="9"/>
      <c r="F182" s="9"/>
      <c r="G182" s="9"/>
    </row>
    <row r="183" spans="1:7" ht="17.45" customHeight="1" x14ac:dyDescent="0.35">
      <c r="A183" s="10"/>
      <c r="D183" s="35"/>
      <c r="E183" s="9"/>
      <c r="F183" s="9"/>
      <c r="G183" s="9"/>
    </row>
    <row r="184" spans="1:7" ht="17.45" customHeight="1" x14ac:dyDescent="0.35">
      <c r="A184" s="10"/>
      <c r="D184" s="35"/>
      <c r="E184" s="9"/>
      <c r="F184" s="9"/>
      <c r="G184" s="9"/>
    </row>
    <row r="185" spans="1:7" ht="17.45" customHeight="1" x14ac:dyDescent="0.35">
      <c r="A185" s="10"/>
      <c r="D185" s="35"/>
      <c r="E185" s="9"/>
      <c r="F185" s="9"/>
      <c r="G185" s="9"/>
    </row>
    <row r="186" spans="1:7" ht="17.45" customHeight="1" x14ac:dyDescent="0.35">
      <c r="A186" s="10"/>
      <c r="D186" s="35"/>
      <c r="E186" s="9"/>
      <c r="F186" s="9"/>
      <c r="G186" s="9"/>
    </row>
    <row r="187" spans="1:7" ht="17.45" customHeight="1" x14ac:dyDescent="0.35">
      <c r="A187" s="10"/>
      <c r="D187" s="35"/>
      <c r="E187" s="9"/>
      <c r="F187" s="9"/>
      <c r="G187" s="9"/>
    </row>
    <row r="188" spans="1:7" ht="17.45" customHeight="1" x14ac:dyDescent="0.35">
      <c r="A188" s="10"/>
      <c r="B188" s="25"/>
      <c r="D188" s="35"/>
      <c r="E188" s="9"/>
      <c r="F188" s="9"/>
      <c r="G188" s="9"/>
    </row>
    <row r="189" spans="1:7" ht="17.45" customHeight="1" x14ac:dyDescent="0.35">
      <c r="A189" s="10"/>
      <c r="B189" s="25"/>
      <c r="D189" s="35"/>
      <c r="E189" s="9"/>
      <c r="F189" s="9"/>
      <c r="G189" s="9"/>
    </row>
    <row r="193" spans="1:10" s="11" customFormat="1" ht="17.45" customHeight="1" x14ac:dyDescent="0.35">
      <c r="A193" s="25"/>
      <c r="B193" s="226" t="s">
        <v>0</v>
      </c>
      <c r="C193" s="226"/>
      <c r="D193" s="226"/>
      <c r="E193" s="226"/>
      <c r="F193" s="226"/>
      <c r="G193" s="226"/>
      <c r="J193" s="2"/>
    </row>
    <row r="194" spans="1:10" s="11" customFormat="1" ht="17.45" customHeight="1" x14ac:dyDescent="0.35">
      <c r="A194" s="25"/>
      <c r="B194" s="226" t="str">
        <f>CONCATENATE("รายชื่อนักเรียน  ",'สรุปจำนวน-นร.'!$B$2," ชั้นมัธยมศึกษาปีที่ 5/5 (ศิลป์ - กีฬา)")</f>
        <v>รายชื่อนักเรียน  ภาคเรียนที่ 2 ปีการศึกษา 2568 ชั้นมัธยมศึกษาปีที่ 5/5 (ศิลป์ - กีฬา)</v>
      </c>
      <c r="C194" s="226"/>
      <c r="D194" s="226"/>
      <c r="E194" s="226"/>
      <c r="F194" s="226"/>
      <c r="G194" s="226"/>
      <c r="J194" s="2"/>
    </row>
    <row r="195" spans="1:10" s="11" customFormat="1" ht="17.45" customHeight="1" x14ac:dyDescent="0.35">
      <c r="A195" s="25"/>
      <c r="B195" s="226" t="str">
        <f>"ครูที่ปรึกษา : "&amp;ครูที่ปรึกษา!$D$47</f>
        <v>ครูที่ปรึกษา : 1. นายณัฐพล  จันทร์ศรีราช  2. นางสาวกนกรักษ์ ไชยคำภา</v>
      </c>
      <c r="C195" s="226"/>
      <c r="D195" s="226"/>
      <c r="E195" s="226"/>
      <c r="F195" s="226"/>
      <c r="G195" s="226"/>
      <c r="J195" s="2"/>
    </row>
    <row r="196" spans="1:10" ht="17.45" customHeight="1" x14ac:dyDescent="0.35">
      <c r="A196" s="35"/>
      <c r="B196" s="219" t="str" cm="1">
        <f t="array" ref="B196">"ชาย  " &amp; SUM(COUNTIF($C$198:$C$240,{"นาย","เด็กชาย"}&amp;"*")) &amp; "  คน     หญิง  " &amp; SUM(COUNTIF($C$198:$C$240,{"นางสาว","เด็กหญิง"}&amp;"*")) &amp; "  คน     รวม  " &amp; COUNTA($C$198:$C$240) &amp; "  คน"</f>
        <v>ชาย  12  คน     หญิง  6  คน     รวม  18  คน</v>
      </c>
      <c r="C196" s="219"/>
      <c r="D196" s="219"/>
      <c r="E196" s="219"/>
      <c r="F196" s="219"/>
      <c r="G196" s="219"/>
    </row>
    <row r="197" spans="1:10" ht="17.45" customHeight="1" x14ac:dyDescent="0.35">
      <c r="A197" s="13" t="s">
        <v>1</v>
      </c>
      <c r="B197" s="13" t="s">
        <v>2</v>
      </c>
      <c r="C197" s="24" t="s">
        <v>35</v>
      </c>
      <c r="D197" s="24"/>
      <c r="E197" s="27"/>
      <c r="F197" s="27"/>
      <c r="G197" s="27"/>
    </row>
    <row r="198" spans="1:10" ht="17.45" customHeight="1" x14ac:dyDescent="0.35">
      <c r="A198" s="13">
        <v>1</v>
      </c>
      <c r="B198" s="24">
        <v>18582</v>
      </c>
      <c r="C198" s="27" t="s">
        <v>1373</v>
      </c>
      <c r="D198" s="42"/>
      <c r="E198" s="31"/>
      <c r="F198" s="31"/>
      <c r="G198" s="31"/>
    </row>
    <row r="199" spans="1:10" ht="17.45" customHeight="1" x14ac:dyDescent="0.35">
      <c r="A199" s="13">
        <v>2</v>
      </c>
      <c r="B199" s="24">
        <v>18589</v>
      </c>
      <c r="C199" s="27" t="s">
        <v>567</v>
      </c>
      <c r="D199" s="42"/>
      <c r="E199" s="31"/>
      <c r="F199" s="31"/>
      <c r="G199" s="31"/>
    </row>
    <row r="200" spans="1:10" ht="17.45" customHeight="1" x14ac:dyDescent="0.35">
      <c r="A200" s="13">
        <v>3</v>
      </c>
      <c r="B200" s="24">
        <v>18594</v>
      </c>
      <c r="C200" s="27" t="s">
        <v>1374</v>
      </c>
      <c r="D200" s="42"/>
      <c r="E200" s="31"/>
      <c r="F200" s="31"/>
      <c r="G200" s="31"/>
    </row>
    <row r="201" spans="1:10" ht="17.45" customHeight="1" x14ac:dyDescent="0.35">
      <c r="A201" s="13">
        <v>4</v>
      </c>
      <c r="B201" s="39">
        <v>18597</v>
      </c>
      <c r="C201" s="8" t="s">
        <v>568</v>
      </c>
      <c r="D201" s="24"/>
      <c r="E201" s="27"/>
      <c r="F201" s="27"/>
      <c r="G201" s="27"/>
    </row>
    <row r="202" spans="1:10" ht="17.45" customHeight="1" x14ac:dyDescent="0.35">
      <c r="A202" s="13">
        <v>5</v>
      </c>
      <c r="B202" s="24">
        <v>18608</v>
      </c>
      <c r="C202" s="134" t="s">
        <v>1375</v>
      </c>
      <c r="D202" s="24"/>
      <c r="E202" s="27"/>
      <c r="F202" s="27"/>
      <c r="G202" s="27"/>
    </row>
    <row r="203" spans="1:10" ht="17.45" customHeight="1" x14ac:dyDescent="0.35">
      <c r="A203" s="13">
        <v>6</v>
      </c>
      <c r="B203" s="39">
        <v>18646</v>
      </c>
      <c r="C203" s="1" t="s">
        <v>1376</v>
      </c>
      <c r="D203" s="24"/>
      <c r="E203" s="27"/>
      <c r="F203" s="27"/>
      <c r="G203" s="27"/>
    </row>
    <row r="204" spans="1:10" ht="17.45" customHeight="1" x14ac:dyDescent="0.35">
      <c r="A204" s="13">
        <v>7</v>
      </c>
      <c r="B204" s="39">
        <v>18696</v>
      </c>
      <c r="C204" s="1" t="s">
        <v>1377</v>
      </c>
      <c r="D204" s="24"/>
      <c r="E204" s="27"/>
      <c r="F204" s="27"/>
      <c r="G204" s="27"/>
    </row>
    <row r="205" spans="1:10" ht="17.45" customHeight="1" x14ac:dyDescent="0.35">
      <c r="A205" s="13">
        <v>8</v>
      </c>
      <c r="B205" s="24">
        <v>18744</v>
      </c>
      <c r="C205" s="27" t="s">
        <v>562</v>
      </c>
      <c r="D205" s="24"/>
      <c r="E205" s="27"/>
      <c r="F205" s="27"/>
      <c r="G205" s="27"/>
    </row>
    <row r="206" spans="1:10" ht="17.45" customHeight="1" x14ac:dyDescent="0.35">
      <c r="A206" s="13">
        <v>9</v>
      </c>
      <c r="B206" s="155">
        <v>18750</v>
      </c>
      <c r="C206" s="152" t="s">
        <v>1378</v>
      </c>
      <c r="D206" s="24"/>
      <c r="E206" s="27"/>
      <c r="F206" s="27"/>
      <c r="G206" s="27"/>
    </row>
    <row r="207" spans="1:10" ht="17.45" customHeight="1" x14ac:dyDescent="0.35">
      <c r="A207" s="13">
        <v>10</v>
      </c>
      <c r="B207" s="39">
        <v>18823</v>
      </c>
      <c r="C207" s="8" t="s">
        <v>563</v>
      </c>
      <c r="D207" s="24"/>
      <c r="E207" s="27"/>
      <c r="F207" s="27"/>
      <c r="G207" s="27"/>
    </row>
    <row r="208" spans="1:10" s="11" customFormat="1" ht="17.45" customHeight="1" x14ac:dyDescent="0.35">
      <c r="A208" s="13">
        <v>11</v>
      </c>
      <c r="B208" s="24">
        <v>18832</v>
      </c>
      <c r="C208" s="27" t="s">
        <v>1379</v>
      </c>
      <c r="D208" s="24"/>
      <c r="E208" s="27"/>
      <c r="F208" s="27"/>
      <c r="G208" s="27"/>
      <c r="J208" s="2"/>
    </row>
    <row r="209" spans="1:17" ht="17.45" customHeight="1" x14ac:dyDescent="0.35">
      <c r="A209" s="13">
        <v>12</v>
      </c>
      <c r="B209" s="3">
        <v>20416</v>
      </c>
      <c r="C209" s="1" t="s">
        <v>1610</v>
      </c>
      <c r="D209" s="24"/>
      <c r="E209" s="27"/>
      <c r="F209" s="27"/>
      <c r="G209" s="27"/>
    </row>
    <row r="210" spans="1:17" ht="17.45" customHeight="1" x14ac:dyDescent="0.35">
      <c r="A210" s="13">
        <v>13</v>
      </c>
      <c r="B210" s="3">
        <v>20417</v>
      </c>
      <c r="C210" s="8" t="s">
        <v>566</v>
      </c>
      <c r="D210" s="24"/>
      <c r="E210" s="27"/>
      <c r="F210" s="27"/>
      <c r="G210" s="27"/>
    </row>
    <row r="211" spans="1:17" ht="17.45" customHeight="1" x14ac:dyDescent="0.35">
      <c r="A211" s="13">
        <v>14</v>
      </c>
      <c r="B211" s="3">
        <v>20418</v>
      </c>
      <c r="C211" s="134" t="s">
        <v>1380</v>
      </c>
      <c r="D211" s="24"/>
      <c r="E211" s="27"/>
      <c r="F211" s="27"/>
      <c r="G211" s="27"/>
    </row>
    <row r="212" spans="1:17" ht="17.45" customHeight="1" x14ac:dyDescent="0.35">
      <c r="A212" s="13">
        <v>15</v>
      </c>
      <c r="B212" s="3">
        <v>20419</v>
      </c>
      <c r="C212" s="1" t="s">
        <v>1381</v>
      </c>
      <c r="D212" s="24"/>
      <c r="E212" s="27"/>
      <c r="F212" s="27"/>
      <c r="G212" s="27"/>
    </row>
    <row r="213" spans="1:17" ht="17.45" customHeight="1" x14ac:dyDescent="0.35">
      <c r="A213" s="13">
        <v>16</v>
      </c>
      <c r="B213" s="3">
        <v>20425</v>
      </c>
      <c r="C213" s="8" t="s">
        <v>569</v>
      </c>
      <c r="D213" s="42"/>
      <c r="E213" s="31"/>
      <c r="F213" s="31"/>
      <c r="G213" s="31"/>
      <c r="Q213" s="5"/>
    </row>
    <row r="214" spans="1:17" ht="17.45" customHeight="1" x14ac:dyDescent="0.35">
      <c r="A214" s="13">
        <v>17</v>
      </c>
      <c r="B214" s="3">
        <v>20426</v>
      </c>
      <c r="C214" s="152" t="s">
        <v>1382</v>
      </c>
      <c r="D214" s="24"/>
      <c r="E214" s="27"/>
      <c r="F214" s="27"/>
      <c r="G214" s="27"/>
      <c r="Q214" s="90"/>
    </row>
    <row r="215" spans="1:17" ht="17.45" customHeight="1" x14ac:dyDescent="0.35">
      <c r="A215" s="13">
        <v>18</v>
      </c>
      <c r="B215" s="24">
        <v>20443</v>
      </c>
      <c r="C215" s="27" t="s">
        <v>582</v>
      </c>
      <c r="D215" s="24"/>
      <c r="E215" s="27"/>
      <c r="F215" s="27"/>
      <c r="G215" s="27"/>
      <c r="Q215" s="5"/>
    </row>
    <row r="216" spans="1:17" ht="17.45" customHeight="1" x14ac:dyDescent="0.35">
      <c r="A216" s="201"/>
      <c r="B216" s="196"/>
      <c r="C216" s="196"/>
      <c r="D216" s="195"/>
      <c r="E216" s="194"/>
      <c r="F216" s="194"/>
      <c r="G216" s="194"/>
      <c r="Q216" s="25"/>
    </row>
    <row r="217" spans="1:17" ht="17.45" customHeight="1" x14ac:dyDescent="0.35">
      <c r="A217" s="16"/>
      <c r="D217" s="35"/>
      <c r="E217" s="9"/>
      <c r="F217" s="30"/>
      <c r="G217" s="9"/>
      <c r="Q217" s="5"/>
    </row>
    <row r="218" spans="1:17" s="11" customFormat="1" ht="17.45" customHeight="1" x14ac:dyDescent="0.35">
      <c r="A218" s="16"/>
      <c r="D218" s="35"/>
      <c r="E218" s="9"/>
      <c r="F218" s="9"/>
      <c r="G218" s="9"/>
      <c r="H218" s="2"/>
      <c r="I218" s="2"/>
      <c r="J218" s="2"/>
      <c r="Q218" s="5"/>
    </row>
    <row r="219" spans="1:17" s="11" customFormat="1" ht="17.45" customHeight="1" x14ac:dyDescent="0.35">
      <c r="A219" s="16"/>
      <c r="D219" s="35"/>
      <c r="E219" s="9"/>
      <c r="F219" s="9"/>
      <c r="G219" s="9"/>
      <c r="H219" s="2"/>
      <c r="I219" s="2"/>
      <c r="J219" s="2"/>
      <c r="Q219" s="5"/>
    </row>
    <row r="220" spans="1:17" ht="17.45" customHeight="1" x14ac:dyDescent="0.35">
      <c r="A220" s="10"/>
      <c r="D220" s="35"/>
      <c r="E220" s="9"/>
      <c r="F220" s="9"/>
      <c r="G220" s="9"/>
      <c r="Q220" s="5"/>
    </row>
    <row r="221" spans="1:17" s="11" customFormat="1" ht="17.45" customHeight="1" x14ac:dyDescent="0.35">
      <c r="A221" s="10"/>
      <c r="D221" s="35"/>
      <c r="E221" s="9"/>
      <c r="F221" s="9"/>
      <c r="G221" s="9"/>
      <c r="H221" s="2"/>
      <c r="I221" s="2"/>
      <c r="J221" s="2"/>
      <c r="Q221" s="5"/>
    </row>
    <row r="222" spans="1:17" ht="17.45" customHeight="1" x14ac:dyDescent="0.35">
      <c r="A222" s="10"/>
      <c r="D222" s="35"/>
      <c r="E222" s="9"/>
      <c r="F222" s="9"/>
      <c r="G222" s="9"/>
      <c r="Q222" s="5"/>
    </row>
    <row r="223" spans="1:17" ht="17.45" customHeight="1" x14ac:dyDescent="0.35">
      <c r="A223" s="10"/>
      <c r="D223" s="35"/>
      <c r="E223" s="9"/>
      <c r="F223" s="9"/>
      <c r="G223" s="9"/>
      <c r="Q223" s="90"/>
    </row>
    <row r="224" spans="1:17" ht="17.45" customHeight="1" x14ac:dyDescent="0.35">
      <c r="A224" s="10"/>
      <c r="D224" s="35"/>
      <c r="E224" s="9"/>
      <c r="F224" s="9"/>
      <c r="G224" s="9"/>
      <c r="Q224" s="5"/>
    </row>
    <row r="225" spans="1:7" ht="17.45" customHeight="1" x14ac:dyDescent="0.35">
      <c r="A225" s="10"/>
      <c r="D225" s="35"/>
      <c r="E225" s="9"/>
      <c r="F225" s="9"/>
      <c r="G225" s="9"/>
    </row>
    <row r="226" spans="1:7" ht="17.45" customHeight="1" x14ac:dyDescent="0.35">
      <c r="A226" s="10"/>
      <c r="D226" s="35"/>
      <c r="E226" s="9"/>
      <c r="F226" s="9"/>
      <c r="G226" s="9"/>
    </row>
    <row r="227" spans="1:7" ht="17.45" customHeight="1" x14ac:dyDescent="0.35">
      <c r="A227" s="10"/>
      <c r="D227" s="35"/>
      <c r="E227" s="9"/>
      <c r="F227" s="9"/>
      <c r="G227" s="9"/>
    </row>
    <row r="228" spans="1:7" ht="17.45" customHeight="1" x14ac:dyDescent="0.35">
      <c r="A228" s="10"/>
      <c r="D228" s="35"/>
      <c r="E228" s="9"/>
      <c r="F228" s="9"/>
      <c r="G228" s="9"/>
    </row>
    <row r="229" spans="1:7" ht="17.45" customHeight="1" x14ac:dyDescent="0.35">
      <c r="A229" s="10"/>
      <c r="D229" s="35"/>
      <c r="E229" s="9"/>
      <c r="F229" s="9"/>
      <c r="G229" s="9"/>
    </row>
    <row r="230" spans="1:7" ht="17.45" customHeight="1" x14ac:dyDescent="0.35">
      <c r="A230" s="10"/>
      <c r="D230" s="35"/>
      <c r="E230" s="9"/>
      <c r="F230" s="9"/>
      <c r="G230" s="9"/>
    </row>
    <row r="231" spans="1:7" ht="17.45" customHeight="1" x14ac:dyDescent="0.35">
      <c r="A231" s="10"/>
      <c r="D231" s="35"/>
      <c r="E231" s="9"/>
      <c r="F231" s="9"/>
      <c r="G231" s="9"/>
    </row>
    <row r="232" spans="1:7" ht="17.45" customHeight="1" x14ac:dyDescent="0.35">
      <c r="A232" s="10"/>
      <c r="D232" s="35"/>
      <c r="E232" s="9"/>
      <c r="F232" s="9"/>
      <c r="G232" s="9"/>
    </row>
    <row r="233" spans="1:7" ht="17.45" customHeight="1" x14ac:dyDescent="0.35">
      <c r="A233" s="10"/>
      <c r="D233" s="35"/>
      <c r="E233" s="9"/>
      <c r="F233" s="9"/>
      <c r="G233" s="9"/>
    </row>
    <row r="234" spans="1:7" ht="17.45" customHeight="1" x14ac:dyDescent="0.35">
      <c r="A234" s="10"/>
      <c r="D234" s="35"/>
      <c r="E234" s="9"/>
      <c r="F234" s="9"/>
      <c r="G234" s="9"/>
    </row>
    <row r="235" spans="1:7" ht="17.45" customHeight="1" x14ac:dyDescent="0.35">
      <c r="A235" s="10"/>
      <c r="B235" s="25"/>
      <c r="D235" s="35"/>
      <c r="E235" s="9"/>
      <c r="F235" s="9"/>
      <c r="G235" s="9"/>
    </row>
    <row r="236" spans="1:7" ht="17.45" customHeight="1" x14ac:dyDescent="0.35">
      <c r="A236" s="10"/>
      <c r="B236" s="25"/>
      <c r="D236" s="35"/>
      <c r="E236" s="9"/>
      <c r="F236" s="9"/>
      <c r="G236" s="9"/>
    </row>
    <row r="241" spans="1:10" s="11" customFormat="1" ht="17.45" customHeight="1" x14ac:dyDescent="0.35">
      <c r="A241" s="25"/>
      <c r="B241" s="226" t="s">
        <v>0</v>
      </c>
      <c r="C241" s="226"/>
      <c r="D241" s="226"/>
      <c r="E241" s="226"/>
      <c r="F241" s="226"/>
      <c r="G241" s="226"/>
      <c r="J241" s="2"/>
    </row>
    <row r="242" spans="1:10" ht="17.45" customHeight="1" x14ac:dyDescent="0.35">
      <c r="B242" s="226" t="str">
        <f>CONCATENATE("รายชื่อนักเรียน  ",'สรุปจำนวน-นร.'!$B$2," ชั้นมัธยมศึกษาปีที่ 5/6 (ศิลป์ - ภาษา)")</f>
        <v>รายชื่อนักเรียน  ภาคเรียนที่ 2 ปีการศึกษา 2568 ชั้นมัธยมศึกษาปีที่ 5/6 (ศิลป์ - ภาษา)</v>
      </c>
      <c r="C242" s="226"/>
      <c r="D242" s="226"/>
      <c r="E242" s="226"/>
      <c r="F242" s="226"/>
      <c r="G242" s="226"/>
    </row>
    <row r="243" spans="1:10" ht="17.45" customHeight="1" x14ac:dyDescent="0.35">
      <c r="B243" s="226" t="str">
        <f>"ครูที่ปรึกษา : "&amp;ครูที่ปรึกษา!$D$48</f>
        <v xml:space="preserve">ครูที่ปรึกษา : นางสาววีรันทร์ศิตา  มีหนองหว้า </v>
      </c>
      <c r="C243" s="226"/>
      <c r="D243" s="226"/>
      <c r="E243" s="226"/>
      <c r="F243" s="226"/>
      <c r="G243" s="226"/>
    </row>
    <row r="244" spans="1:10" ht="17.45" customHeight="1" x14ac:dyDescent="0.35">
      <c r="A244" s="35"/>
      <c r="B244" s="219" t="str" cm="1">
        <f t="array" ref="B244">"ชาย  " &amp; SUM(COUNTIF($C$246:$C$288,{"นาย","เด็กชาย"}&amp;"*")) &amp; "  คน     หญิง  " &amp; SUM(COUNTIF($C$246:$C$288,{"นางสาว","เด็กหญิง"}&amp;"*")) &amp; "  คน     รวม  " &amp; COUNTA($C$246:$C$288) &amp; "  คน"</f>
        <v>ชาย  1  คน     หญิง  12  คน     รวม  13  คน</v>
      </c>
      <c r="C244" s="219"/>
      <c r="D244" s="219"/>
      <c r="E244" s="219"/>
      <c r="F244" s="219"/>
      <c r="G244" s="219"/>
    </row>
    <row r="245" spans="1:10" ht="17.45" customHeight="1" x14ac:dyDescent="0.35">
      <c r="A245" s="13" t="s">
        <v>1</v>
      </c>
      <c r="B245" s="13" t="s">
        <v>2</v>
      </c>
      <c r="C245" s="24" t="s">
        <v>35</v>
      </c>
      <c r="D245" s="24"/>
      <c r="E245" s="27"/>
      <c r="F245" s="27"/>
      <c r="G245" s="27"/>
    </row>
    <row r="246" spans="1:10" ht="17.45" customHeight="1" x14ac:dyDescent="0.35">
      <c r="A246" s="7">
        <v>1</v>
      </c>
      <c r="B246" s="24">
        <v>18578</v>
      </c>
      <c r="C246" s="27" t="s">
        <v>572</v>
      </c>
      <c r="D246" s="24"/>
      <c r="E246" s="27"/>
      <c r="F246" s="27"/>
      <c r="G246" s="27"/>
    </row>
    <row r="247" spans="1:10" ht="17.45" customHeight="1" x14ac:dyDescent="0.35">
      <c r="A247" s="7">
        <v>2</v>
      </c>
      <c r="B247" s="24">
        <v>18662</v>
      </c>
      <c r="C247" s="27" t="s">
        <v>570</v>
      </c>
      <c r="D247" s="42"/>
      <c r="E247" s="31"/>
      <c r="F247" s="31"/>
      <c r="G247" s="31"/>
    </row>
    <row r="248" spans="1:10" ht="17.45" customHeight="1" x14ac:dyDescent="0.35">
      <c r="A248" s="7">
        <v>3</v>
      </c>
      <c r="B248" s="24">
        <v>18664</v>
      </c>
      <c r="C248" s="27" t="s">
        <v>1383</v>
      </c>
      <c r="D248" s="24"/>
      <c r="E248" s="27"/>
      <c r="F248" s="27"/>
      <c r="G248" s="27"/>
    </row>
    <row r="249" spans="1:10" ht="17.45" customHeight="1" x14ac:dyDescent="0.35">
      <c r="A249" s="7">
        <v>4</v>
      </c>
      <c r="B249" s="24">
        <v>18666</v>
      </c>
      <c r="C249" s="27" t="s">
        <v>1384</v>
      </c>
      <c r="D249" s="24"/>
      <c r="E249" s="27"/>
      <c r="F249" s="27"/>
      <c r="G249" s="27"/>
    </row>
    <row r="250" spans="1:10" ht="17.45" customHeight="1" x14ac:dyDescent="0.35">
      <c r="A250" s="7">
        <v>5</v>
      </c>
      <c r="B250" s="14">
        <v>18672</v>
      </c>
      <c r="C250" s="8" t="s">
        <v>1385</v>
      </c>
      <c r="D250" s="24"/>
      <c r="E250" s="27"/>
      <c r="F250" s="27"/>
      <c r="G250" s="27"/>
    </row>
    <row r="251" spans="1:10" ht="17.45" customHeight="1" x14ac:dyDescent="0.35">
      <c r="A251" s="7">
        <v>6</v>
      </c>
      <c r="B251" s="24">
        <v>18708</v>
      </c>
      <c r="C251" s="27" t="s">
        <v>1386</v>
      </c>
      <c r="D251" s="24"/>
      <c r="E251" s="27"/>
      <c r="F251" s="27"/>
      <c r="G251" s="27"/>
    </row>
    <row r="252" spans="1:10" ht="17.45" customHeight="1" x14ac:dyDescent="0.35">
      <c r="A252" s="7">
        <v>7</v>
      </c>
      <c r="B252" s="24">
        <v>18801</v>
      </c>
      <c r="C252" s="27" t="s">
        <v>1387</v>
      </c>
      <c r="D252" s="24"/>
      <c r="E252" s="27"/>
      <c r="F252" s="27"/>
      <c r="G252" s="27"/>
    </row>
    <row r="253" spans="1:10" ht="17.45" customHeight="1" x14ac:dyDescent="0.35">
      <c r="A253" s="7">
        <v>8</v>
      </c>
      <c r="B253" s="24">
        <v>18837</v>
      </c>
      <c r="C253" s="27" t="s">
        <v>1388</v>
      </c>
      <c r="D253" s="24"/>
      <c r="E253" s="27"/>
      <c r="F253" s="27"/>
      <c r="G253" s="27"/>
    </row>
    <row r="254" spans="1:10" ht="17.45" customHeight="1" x14ac:dyDescent="0.35">
      <c r="A254" s="7">
        <v>9</v>
      </c>
      <c r="B254" s="24">
        <v>18839</v>
      </c>
      <c r="C254" s="27" t="s">
        <v>1389</v>
      </c>
      <c r="D254" s="24"/>
      <c r="E254" s="27"/>
      <c r="F254" s="27"/>
      <c r="G254" s="27"/>
    </row>
    <row r="255" spans="1:10" ht="17.45" customHeight="1" x14ac:dyDescent="0.35">
      <c r="A255" s="7">
        <v>10</v>
      </c>
      <c r="B255" s="24">
        <v>18950</v>
      </c>
      <c r="C255" s="27" t="s">
        <v>573</v>
      </c>
      <c r="D255" s="24"/>
      <c r="E255" s="27"/>
      <c r="F255" s="27"/>
      <c r="G255" s="27"/>
    </row>
    <row r="256" spans="1:10" s="11" customFormat="1" ht="17.45" customHeight="1" x14ac:dyDescent="0.35">
      <c r="A256" s="7">
        <v>11</v>
      </c>
      <c r="B256" s="24">
        <v>19505</v>
      </c>
      <c r="C256" s="27" t="s">
        <v>571</v>
      </c>
      <c r="D256" s="24"/>
      <c r="E256" s="27"/>
      <c r="F256" s="27"/>
      <c r="G256" s="27"/>
      <c r="J256" s="2"/>
    </row>
    <row r="257" spans="1:10" s="11" customFormat="1" ht="17.45" customHeight="1" x14ac:dyDescent="0.35">
      <c r="A257" s="7">
        <v>12</v>
      </c>
      <c r="B257" s="24">
        <v>20460</v>
      </c>
      <c r="C257" s="27" t="s">
        <v>588</v>
      </c>
      <c r="D257" s="24"/>
      <c r="E257" s="27"/>
      <c r="F257" s="27"/>
      <c r="G257" s="27"/>
      <c r="J257" s="2"/>
    </row>
    <row r="258" spans="1:10" ht="17.45" customHeight="1" x14ac:dyDescent="0.35">
      <c r="A258" s="7">
        <v>13</v>
      </c>
      <c r="B258" s="24">
        <v>20907</v>
      </c>
      <c r="C258" s="27" t="s">
        <v>1603</v>
      </c>
      <c r="D258" s="24"/>
      <c r="E258" s="27"/>
      <c r="F258" s="27"/>
      <c r="G258" s="27"/>
    </row>
    <row r="259" spans="1:10" ht="17.45" customHeight="1" x14ac:dyDescent="0.35">
      <c r="A259" s="16"/>
    </row>
    <row r="260" spans="1:10" ht="17.45" customHeight="1" x14ac:dyDescent="0.35">
      <c r="A260" s="16"/>
    </row>
    <row r="261" spans="1:10" ht="17.45" customHeight="1" x14ac:dyDescent="0.35">
      <c r="A261" s="16"/>
    </row>
    <row r="262" spans="1:10" ht="17.45" customHeight="1" x14ac:dyDescent="0.35">
      <c r="A262" s="16"/>
    </row>
    <row r="263" spans="1:10" ht="17.45" customHeight="1" x14ac:dyDescent="0.35">
      <c r="A263" s="16"/>
    </row>
    <row r="264" spans="1:10" ht="17.45" customHeight="1" x14ac:dyDescent="0.35">
      <c r="A264" s="16"/>
    </row>
    <row r="265" spans="1:10" s="11" customFormat="1" ht="17.45" customHeight="1" x14ac:dyDescent="0.35">
      <c r="A265" s="16"/>
      <c r="D265" s="25"/>
      <c r="E265" s="26"/>
      <c r="F265" s="26"/>
      <c r="G265" s="26"/>
      <c r="H265" s="2"/>
      <c r="I265" s="2"/>
      <c r="J265" s="2"/>
    </row>
    <row r="266" spans="1:10" ht="17.45" customHeight="1" x14ac:dyDescent="0.35">
      <c r="A266" s="10"/>
      <c r="D266" s="35"/>
      <c r="E266" s="9"/>
      <c r="F266" s="9"/>
      <c r="G266" s="9"/>
    </row>
    <row r="267" spans="1:10" s="11" customFormat="1" ht="17.45" customHeight="1" x14ac:dyDescent="0.35">
      <c r="A267" s="10"/>
      <c r="B267" s="10"/>
      <c r="C267" s="55"/>
      <c r="D267" s="35"/>
      <c r="E267" s="9"/>
      <c r="F267" s="9"/>
      <c r="G267" s="9"/>
      <c r="H267" s="2"/>
      <c r="I267" s="2"/>
      <c r="J267" s="2"/>
    </row>
    <row r="268" spans="1:10" ht="17.45" customHeight="1" x14ac:dyDescent="0.35">
      <c r="A268" s="10"/>
      <c r="B268" s="10"/>
      <c r="C268" s="55"/>
      <c r="D268" s="35"/>
      <c r="E268" s="9"/>
      <c r="F268" s="9"/>
      <c r="G268" s="9"/>
    </row>
    <row r="269" spans="1:10" ht="17.45" customHeight="1" x14ac:dyDescent="0.35">
      <c r="A269" s="10"/>
      <c r="D269" s="35"/>
      <c r="E269" s="9"/>
      <c r="F269" s="9"/>
      <c r="G269" s="9"/>
    </row>
    <row r="270" spans="1:10" ht="17.45" customHeight="1" x14ac:dyDescent="0.35">
      <c r="A270" s="10"/>
      <c r="D270" s="35"/>
      <c r="E270" s="9"/>
      <c r="F270" s="9"/>
      <c r="G270" s="9"/>
    </row>
    <row r="271" spans="1:10" ht="17.45" customHeight="1" x14ac:dyDescent="0.35">
      <c r="A271" s="10"/>
      <c r="D271" s="35"/>
      <c r="E271" s="9"/>
      <c r="F271" s="9"/>
      <c r="G271" s="9"/>
    </row>
    <row r="272" spans="1:10" ht="17.45" customHeight="1" x14ac:dyDescent="0.35">
      <c r="A272" s="10"/>
      <c r="B272" s="35"/>
      <c r="C272" s="36"/>
      <c r="D272" s="35"/>
      <c r="E272" s="9"/>
      <c r="F272" s="9"/>
      <c r="G272" s="9"/>
    </row>
    <row r="273" spans="1:7" ht="17.45" customHeight="1" x14ac:dyDescent="0.35">
      <c r="A273" s="10"/>
      <c r="B273" s="35"/>
      <c r="C273" s="33"/>
      <c r="D273" s="10"/>
      <c r="E273" s="9"/>
      <c r="F273" s="9"/>
      <c r="G273" s="9"/>
    </row>
    <row r="274" spans="1:7" ht="17.45" customHeight="1" x14ac:dyDescent="0.35">
      <c r="A274" s="10"/>
      <c r="B274" s="35"/>
      <c r="C274" s="36"/>
      <c r="D274" s="35"/>
      <c r="E274" s="9"/>
      <c r="F274" s="9"/>
      <c r="G274" s="9"/>
    </row>
    <row r="275" spans="1:7" ht="17.45" customHeight="1" x14ac:dyDescent="0.35">
      <c r="A275" s="10"/>
      <c r="B275" s="35"/>
      <c r="C275" s="36"/>
      <c r="D275" s="35"/>
      <c r="E275" s="9"/>
      <c r="F275" s="9"/>
      <c r="G275" s="9"/>
    </row>
    <row r="276" spans="1:7" ht="17.45" customHeight="1" x14ac:dyDescent="0.35">
      <c r="A276" s="10"/>
      <c r="B276" s="35"/>
      <c r="C276" s="9"/>
      <c r="D276" s="35"/>
      <c r="E276" s="9"/>
      <c r="F276" s="9"/>
      <c r="G276" s="9"/>
    </row>
    <row r="277" spans="1:7" ht="17.45" customHeight="1" x14ac:dyDescent="0.35">
      <c r="A277" s="10"/>
      <c r="D277" s="35"/>
      <c r="E277" s="9"/>
      <c r="F277" s="9"/>
      <c r="G277" s="9"/>
    </row>
    <row r="278" spans="1:7" ht="17.45" customHeight="1" x14ac:dyDescent="0.35">
      <c r="A278" s="10"/>
      <c r="B278" s="35"/>
      <c r="C278" s="9"/>
      <c r="D278" s="35"/>
      <c r="E278" s="9"/>
      <c r="F278" s="9"/>
      <c r="G278" s="9"/>
    </row>
    <row r="279" spans="1:7" ht="17.45" customHeight="1" x14ac:dyDescent="0.35">
      <c r="A279" s="10"/>
      <c r="D279" s="35"/>
      <c r="E279" s="9"/>
      <c r="F279" s="9"/>
      <c r="G279" s="9"/>
    </row>
    <row r="280" spans="1:7" ht="17.45" customHeight="1" x14ac:dyDescent="0.35">
      <c r="A280" s="10"/>
      <c r="D280" s="35"/>
      <c r="E280" s="9"/>
      <c r="F280" s="9"/>
      <c r="G280" s="9"/>
    </row>
    <row r="281" spans="1:7" ht="17.45" customHeight="1" x14ac:dyDescent="0.35">
      <c r="A281" s="10"/>
      <c r="D281" s="35"/>
      <c r="E281" s="9"/>
      <c r="F281" s="9"/>
      <c r="G281" s="9"/>
    </row>
    <row r="282" spans="1:7" ht="17.45" customHeight="1" x14ac:dyDescent="0.35">
      <c r="A282" s="10"/>
      <c r="D282" s="35"/>
      <c r="E282" s="9"/>
      <c r="F282" s="9"/>
      <c r="G282" s="9"/>
    </row>
    <row r="289" spans="1:7" ht="17.45" customHeight="1" x14ac:dyDescent="0.35">
      <c r="B289" s="226" t="s">
        <v>0</v>
      </c>
      <c r="C289" s="226"/>
      <c r="D289" s="226"/>
      <c r="E289" s="226"/>
      <c r="F289" s="226"/>
      <c r="G289" s="226"/>
    </row>
    <row r="290" spans="1:7" ht="17.45" customHeight="1" x14ac:dyDescent="0.35">
      <c r="B290" s="226" t="str">
        <f>CONCATENATE("รายชื่อนักเรียน  ",'สรุปจำนวน-นร.'!$B$2," ชั้นมัธยมศึกษาปีที่ 5/0 (แขวนลอย)")</f>
        <v>รายชื่อนักเรียน  ภาคเรียนที่ 2 ปีการศึกษา 2568 ชั้นมัธยมศึกษาปีที่ 5/0 (แขวนลอย)</v>
      </c>
      <c r="C290" s="226"/>
      <c r="D290" s="226"/>
      <c r="E290" s="226"/>
      <c r="F290" s="226"/>
      <c r="G290" s="226"/>
    </row>
    <row r="291" spans="1:7" ht="17.45" customHeight="1" x14ac:dyDescent="0.35">
      <c r="B291" s="226" t="str">
        <f>"ครูที่ปรึกษา : "&amp;ครูที่ปรึกษา!$D$49</f>
        <v xml:space="preserve">ครูที่ปรึกษา : </v>
      </c>
      <c r="C291" s="226"/>
      <c r="D291" s="226"/>
      <c r="E291" s="226"/>
      <c r="F291" s="226"/>
      <c r="G291" s="226"/>
    </row>
    <row r="292" spans="1:7" ht="17.45" customHeight="1" x14ac:dyDescent="0.35">
      <c r="A292" s="35"/>
      <c r="B292" s="219" t="str">
        <f>"ชาย  " &amp; SUM(COUNTIF(C294:C323,{"นาย","เด็กชาย"}&amp;"*")) &amp; "  คน     หญิง  " &amp; SUM(COUNTIF(C294:C323,{"นางสาว","เด็กหญิง"}&amp;"*")) &amp; "  คน     รวม  " &amp; COUNTA(C294:C323) &amp; "  คน"</f>
        <v>ชาย  0  คน     หญิง  0  คน     รวม  0  คน</v>
      </c>
      <c r="C292" s="219"/>
      <c r="D292" s="219"/>
      <c r="E292" s="219"/>
      <c r="F292" s="219"/>
      <c r="G292" s="219"/>
    </row>
    <row r="293" spans="1:7" ht="17.45" customHeight="1" x14ac:dyDescent="0.35">
      <c r="A293" s="13" t="s">
        <v>1</v>
      </c>
      <c r="B293" s="13" t="s">
        <v>2</v>
      </c>
      <c r="C293" s="24" t="s">
        <v>35</v>
      </c>
      <c r="D293" s="24"/>
      <c r="E293" s="27"/>
      <c r="F293" s="27"/>
      <c r="G293" s="27"/>
    </row>
    <row r="294" spans="1:7" ht="17.45" customHeight="1" x14ac:dyDescent="0.35">
      <c r="A294" s="7"/>
      <c r="B294" s="117"/>
      <c r="C294" s="92"/>
      <c r="D294" s="42"/>
      <c r="E294" s="91"/>
      <c r="F294" s="27"/>
      <c r="G294" s="27"/>
    </row>
    <row r="295" spans="1:7" ht="17.45" customHeight="1" x14ac:dyDescent="0.35">
      <c r="A295" s="7"/>
      <c r="B295" s="117"/>
      <c r="C295" s="92"/>
      <c r="D295" s="42"/>
      <c r="E295" s="27"/>
      <c r="F295" s="27"/>
      <c r="G295" s="27"/>
    </row>
    <row r="296" spans="1:7" ht="17.45" customHeight="1" x14ac:dyDescent="0.35">
      <c r="A296" s="7"/>
      <c r="B296" s="42"/>
      <c r="C296" s="31"/>
      <c r="D296" s="42"/>
      <c r="E296" s="27"/>
      <c r="F296" s="27"/>
      <c r="G296" s="27"/>
    </row>
    <row r="297" spans="1:7" ht="17.45" customHeight="1" x14ac:dyDescent="0.35">
      <c r="A297" s="7"/>
      <c r="B297" s="42"/>
      <c r="C297" s="31"/>
      <c r="D297" s="42"/>
      <c r="E297" s="27"/>
      <c r="F297" s="27"/>
      <c r="G297" s="27"/>
    </row>
    <row r="298" spans="1:7" ht="17.45" customHeight="1" x14ac:dyDescent="0.35">
      <c r="A298" s="7"/>
      <c r="B298" s="42"/>
      <c r="C298" s="31"/>
      <c r="D298" s="42"/>
      <c r="E298" s="27"/>
      <c r="F298" s="27"/>
      <c r="G298" s="27"/>
    </row>
    <row r="299" spans="1:7" ht="17.45" customHeight="1" x14ac:dyDescent="0.35">
      <c r="A299" s="7"/>
      <c r="B299" s="117"/>
      <c r="C299" s="92"/>
      <c r="D299" s="42"/>
      <c r="E299" s="27"/>
      <c r="F299" s="27"/>
      <c r="G299" s="27"/>
    </row>
    <row r="300" spans="1:7" ht="17.45" customHeight="1" x14ac:dyDescent="0.35">
      <c r="A300" s="7"/>
      <c r="B300" s="42"/>
      <c r="C300" s="31"/>
      <c r="D300" s="42"/>
      <c r="E300" s="31"/>
      <c r="F300" s="32"/>
      <c r="G300" s="27"/>
    </row>
    <row r="301" spans="1:7" ht="17.45" customHeight="1" x14ac:dyDescent="0.35">
      <c r="A301" s="7"/>
      <c r="B301" s="27"/>
      <c r="C301" s="27"/>
      <c r="D301" s="24"/>
      <c r="E301" s="27"/>
      <c r="F301" s="27"/>
      <c r="G301" s="27"/>
    </row>
    <row r="302" spans="1:7" ht="17.45" customHeight="1" x14ac:dyDescent="0.35">
      <c r="A302" s="7"/>
      <c r="B302" s="27"/>
      <c r="C302" s="42"/>
      <c r="D302" s="24"/>
      <c r="E302" s="27"/>
      <c r="F302" s="27"/>
      <c r="G302" s="27"/>
    </row>
    <row r="303" spans="1:7" ht="17.45" customHeight="1" x14ac:dyDescent="0.35">
      <c r="A303" s="7"/>
      <c r="B303" s="39"/>
      <c r="C303" s="8"/>
      <c r="D303" s="24"/>
      <c r="E303" s="27"/>
      <c r="F303" s="27"/>
      <c r="G303" s="27"/>
    </row>
    <row r="304" spans="1:7" ht="17.45" customHeight="1" x14ac:dyDescent="0.35">
      <c r="A304" s="7"/>
      <c r="B304" s="3"/>
      <c r="C304" s="8"/>
      <c r="D304" s="24"/>
      <c r="E304" s="27"/>
      <c r="F304" s="27"/>
      <c r="G304" s="27"/>
    </row>
    <row r="305" spans="1:10" ht="17.45" customHeight="1" x14ac:dyDescent="0.35">
      <c r="A305" s="7"/>
      <c r="B305" s="3"/>
      <c r="C305" s="8"/>
      <c r="D305" s="24"/>
      <c r="E305" s="27"/>
      <c r="F305" s="27"/>
      <c r="G305" s="27"/>
    </row>
    <row r="306" spans="1:10" ht="17.45" customHeight="1" x14ac:dyDescent="0.35">
      <c r="A306" s="7"/>
      <c r="B306" s="14"/>
      <c r="C306" s="8"/>
      <c r="D306" s="24"/>
      <c r="E306" s="27"/>
      <c r="F306" s="27"/>
      <c r="G306" s="27"/>
    </row>
    <row r="307" spans="1:10" ht="17.45" customHeight="1" x14ac:dyDescent="0.35">
      <c r="A307" s="7"/>
      <c r="B307" s="24"/>
      <c r="C307" s="8"/>
      <c r="D307" s="24"/>
      <c r="E307" s="27"/>
      <c r="F307" s="27"/>
      <c r="G307" s="27"/>
    </row>
    <row r="308" spans="1:10" ht="17.45" customHeight="1" x14ac:dyDescent="0.35">
      <c r="A308" s="7"/>
      <c r="B308" s="14"/>
      <c r="C308" s="8"/>
      <c r="D308" s="24"/>
      <c r="E308" s="27"/>
      <c r="F308" s="27"/>
      <c r="G308" s="27"/>
    </row>
    <row r="309" spans="1:10" ht="17.45" customHeight="1" x14ac:dyDescent="0.35">
      <c r="A309" s="7"/>
      <c r="B309" s="24"/>
      <c r="C309" s="27"/>
      <c r="D309" s="24"/>
      <c r="E309" s="27"/>
      <c r="F309" s="27"/>
      <c r="G309" s="27"/>
    </row>
    <row r="310" spans="1:10" ht="17.45" customHeight="1" x14ac:dyDescent="0.35">
      <c r="A310" s="7"/>
      <c r="B310" s="24"/>
      <c r="C310" s="27"/>
      <c r="D310" s="24"/>
      <c r="E310" s="27"/>
      <c r="F310" s="27"/>
      <c r="G310" s="27"/>
    </row>
    <row r="311" spans="1:10" ht="17.45" customHeight="1" x14ac:dyDescent="0.35">
      <c r="A311" s="7"/>
      <c r="B311" s="24"/>
      <c r="C311" s="27"/>
      <c r="D311" s="24"/>
      <c r="E311" s="27"/>
      <c r="F311" s="27"/>
      <c r="G311" s="27"/>
    </row>
    <row r="312" spans="1:10" s="11" customFormat="1" ht="17.45" customHeight="1" x14ac:dyDescent="0.35">
      <c r="A312" s="7"/>
      <c r="B312" s="24"/>
      <c r="C312" s="27"/>
      <c r="D312" s="14"/>
      <c r="E312" s="8"/>
      <c r="F312" s="8"/>
      <c r="G312" s="8"/>
      <c r="H312" s="2"/>
      <c r="I312" s="2"/>
      <c r="J312" s="2"/>
    </row>
    <row r="313" spans="1:10" ht="17.45" customHeight="1" x14ac:dyDescent="0.35">
      <c r="A313" s="7"/>
      <c r="B313" s="39"/>
      <c r="C313" s="1"/>
      <c r="D313" s="14"/>
      <c r="E313" s="8"/>
      <c r="F313" s="37"/>
      <c r="G313" s="8"/>
    </row>
    <row r="314" spans="1:10" s="11" customFormat="1" ht="17.45" customHeight="1" x14ac:dyDescent="0.35">
      <c r="A314" s="7"/>
      <c r="B314" s="156"/>
      <c r="C314" s="152"/>
      <c r="D314" s="14"/>
      <c r="E314" s="8"/>
      <c r="F314" s="8"/>
      <c r="G314" s="8"/>
      <c r="H314" s="2"/>
      <c r="I314" s="2"/>
      <c r="J314" s="2"/>
    </row>
    <row r="315" spans="1:10" ht="17.45" customHeight="1" x14ac:dyDescent="0.35">
      <c r="A315" s="7"/>
      <c r="B315" s="3"/>
      <c r="C315" s="8"/>
      <c r="D315" s="14"/>
      <c r="E315" s="8"/>
      <c r="F315" s="8"/>
      <c r="G315" s="8"/>
    </row>
    <row r="316" spans="1:10" ht="17.45" customHeight="1" x14ac:dyDescent="0.35">
      <c r="A316" s="7"/>
      <c r="B316" s="24"/>
      <c r="C316" s="27"/>
      <c r="D316" s="14"/>
      <c r="E316" s="8"/>
      <c r="F316" s="8"/>
      <c r="G316" s="8"/>
    </row>
    <row r="317" spans="1:10" ht="17.45" customHeight="1" x14ac:dyDescent="0.35">
      <c r="A317" s="7"/>
      <c r="B317" s="39"/>
      <c r="C317" s="8"/>
      <c r="D317" s="14"/>
      <c r="E317" s="8"/>
      <c r="F317" s="8"/>
      <c r="G317" s="8"/>
    </row>
    <row r="318" spans="1:10" ht="17.45" customHeight="1" x14ac:dyDescent="0.35">
      <c r="A318" s="7"/>
      <c r="B318" s="7"/>
      <c r="C318" s="54"/>
      <c r="D318" s="14"/>
      <c r="E318" s="8"/>
      <c r="F318" s="8"/>
      <c r="G318" s="8"/>
    </row>
    <row r="319" spans="1:10" ht="17.45" customHeight="1" x14ac:dyDescent="0.35">
      <c r="A319" s="7"/>
      <c r="B319" s="7"/>
      <c r="C319" s="54"/>
      <c r="D319" s="14"/>
      <c r="E319" s="8"/>
      <c r="F319" s="8"/>
      <c r="G319" s="8"/>
    </row>
    <row r="320" spans="1:10" ht="17.45" customHeight="1" x14ac:dyDescent="0.35">
      <c r="A320" s="7"/>
      <c r="B320" s="7"/>
      <c r="C320" s="54"/>
      <c r="D320" s="14"/>
      <c r="E320" s="8"/>
      <c r="F320" s="8"/>
      <c r="G320" s="8"/>
    </row>
    <row r="321" spans="1:7" ht="17.45" customHeight="1" x14ac:dyDescent="0.35">
      <c r="A321" s="7"/>
      <c r="B321" s="7"/>
      <c r="C321" s="54"/>
      <c r="D321" s="14"/>
      <c r="E321" s="8"/>
      <c r="F321" s="8"/>
      <c r="G321" s="8"/>
    </row>
    <row r="322" spans="1:7" ht="17.45" customHeight="1" x14ac:dyDescent="0.35">
      <c r="A322" s="7"/>
      <c r="B322" s="14"/>
      <c r="C322" s="47"/>
      <c r="D322" s="14"/>
      <c r="E322" s="8"/>
      <c r="F322" s="8"/>
      <c r="G322" s="8"/>
    </row>
    <row r="323" spans="1:7" ht="17.45" customHeight="1" x14ac:dyDescent="0.35">
      <c r="A323" s="7">
        <v>30</v>
      </c>
      <c r="B323" s="14"/>
      <c r="C323" s="4"/>
      <c r="D323" s="14"/>
      <c r="E323" s="8"/>
      <c r="F323" s="8"/>
      <c r="G323" s="8"/>
    </row>
    <row r="324" spans="1:7" ht="17.45" customHeight="1" x14ac:dyDescent="0.35">
      <c r="A324" s="10"/>
      <c r="B324" s="35"/>
      <c r="C324" s="9"/>
      <c r="D324" s="35"/>
      <c r="E324" s="9"/>
      <c r="F324" s="9"/>
      <c r="G324" s="9"/>
    </row>
    <row r="325" spans="1:7" ht="17.45" customHeight="1" x14ac:dyDescent="0.35">
      <c r="A325" s="10"/>
      <c r="D325" s="35"/>
      <c r="E325" s="9"/>
      <c r="F325" s="9"/>
      <c r="G325" s="9"/>
    </row>
    <row r="326" spans="1:7" ht="17.45" customHeight="1" x14ac:dyDescent="0.35">
      <c r="A326" s="10"/>
      <c r="D326" s="35"/>
      <c r="E326" s="9"/>
      <c r="F326" s="9"/>
      <c r="G326" s="9"/>
    </row>
    <row r="327" spans="1:7" ht="17.45" customHeight="1" x14ac:dyDescent="0.35">
      <c r="A327" s="16"/>
      <c r="G327" s="38"/>
    </row>
  </sheetData>
  <sortState xmlns:xlrd2="http://schemas.microsoft.com/office/spreadsheetml/2017/richdata2" ref="B250:C264">
    <sortCondition ref="B251:B265"/>
  </sortState>
  <mergeCells count="28">
    <mergeCell ref="B289:G289"/>
    <mergeCell ref="B290:G290"/>
    <mergeCell ref="B291:G291"/>
    <mergeCell ref="B292:G292"/>
    <mergeCell ref="B195:G195"/>
    <mergeCell ref="B196:G196"/>
    <mergeCell ref="B241:G241"/>
    <mergeCell ref="B242:G242"/>
    <mergeCell ref="B243:G243"/>
    <mergeCell ref="B244:G244"/>
    <mergeCell ref="B194:G194"/>
    <mergeCell ref="B97:G97"/>
    <mergeCell ref="B98:G98"/>
    <mergeCell ref="B99:G99"/>
    <mergeCell ref="B100:G100"/>
    <mergeCell ref="B145:G145"/>
    <mergeCell ref="B146:G146"/>
    <mergeCell ref="B147:G147"/>
    <mergeCell ref="B148:G148"/>
    <mergeCell ref="B193:G193"/>
    <mergeCell ref="B52:G52"/>
    <mergeCell ref="B51:G51"/>
    <mergeCell ref="B50:G50"/>
    <mergeCell ref="B1:G1"/>
    <mergeCell ref="B2:G2"/>
    <mergeCell ref="B3:G3"/>
    <mergeCell ref="B4:G4"/>
    <mergeCell ref="B49:G49"/>
  </mergeCells>
  <printOptions horizontalCentered="1"/>
  <pageMargins left="0.59055118110236227" right="0.39370078740157483" top="0.31496062992125984" bottom="0.11811023622047245" header="0.11811023622047245" footer="0.11811023622047245"/>
  <pageSetup paperSize="9" orientation="portrait" r:id="rId1"/>
  <headerFooter>
    <oddHeader>&amp;L  &amp;G</oddHeader>
    <oddFooter>&amp;L&amp;8งานทะเบียนและวัดผล&amp;R&amp;8ข้อมูล ณ วันที่ 31 ตุลาคม  2568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374"/>
  <sheetViews>
    <sheetView topLeftCell="A275" zoomScaleNormal="100" workbookViewId="0">
      <selection activeCell="J308" sqref="J308"/>
    </sheetView>
  </sheetViews>
  <sheetFormatPr defaultColWidth="9.140625" defaultRowHeight="17.45" customHeight="1" x14ac:dyDescent="0.35"/>
  <cols>
    <col min="1" max="1" width="6.140625" style="25" customWidth="1"/>
    <col min="2" max="2" width="12.42578125" style="26" customWidth="1"/>
    <col min="3" max="3" width="30" style="26" customWidth="1"/>
    <col min="4" max="4" width="10.7109375" style="25" customWidth="1"/>
    <col min="5" max="7" width="10.7109375" style="26" customWidth="1"/>
    <col min="8" max="8" width="4.7109375" style="2" customWidth="1"/>
    <col min="9" max="9" width="10.28515625" style="2" customWidth="1"/>
    <col min="10" max="10" width="29.140625" style="2" customWidth="1"/>
    <col min="11" max="11" width="10.7109375" style="26" customWidth="1"/>
    <col min="12" max="250" width="6.85546875" style="26" customWidth="1"/>
    <col min="251" max="16384" width="9.140625" style="26"/>
  </cols>
  <sheetData>
    <row r="1" spans="1:7" ht="17.45" customHeight="1" x14ac:dyDescent="0.35">
      <c r="B1" s="226" t="s">
        <v>0</v>
      </c>
      <c r="C1" s="226"/>
      <c r="D1" s="226"/>
      <c r="E1" s="226"/>
      <c r="F1" s="226"/>
      <c r="G1" s="226"/>
    </row>
    <row r="2" spans="1:7" ht="17.45" customHeight="1" x14ac:dyDescent="0.35">
      <c r="B2" s="221" t="str">
        <f>CONCATENATE("รายชื่อนักเรียน  ",'สรุปจำนวน-นร.'!$B$2," ชั้นมัธยมศึกษาปีที่ 6/1 (วิทย์ - คณิต)")</f>
        <v>รายชื่อนักเรียน  ภาคเรียนที่ 2 ปีการศึกษา 2568 ชั้นมัธยมศึกษาปีที่ 6/1 (วิทย์ - คณิต)</v>
      </c>
      <c r="C2" s="221"/>
      <c r="D2" s="221"/>
      <c r="E2" s="221"/>
      <c r="F2" s="221"/>
      <c r="G2" s="221"/>
    </row>
    <row r="3" spans="1:7" ht="17.45" customHeight="1" x14ac:dyDescent="0.35">
      <c r="B3" s="226" t="str">
        <f>"ครูที่ปรึกษา : "&amp;ครูที่ปรึกษา!$D$51</f>
        <v>ครูที่ปรึกษา : นางชมพูนุช  จำปาอ่อน</v>
      </c>
      <c r="C3" s="226"/>
      <c r="D3" s="226"/>
      <c r="E3" s="226"/>
      <c r="F3" s="226"/>
      <c r="G3" s="226"/>
    </row>
    <row r="4" spans="1:7" ht="17.45" customHeight="1" x14ac:dyDescent="0.35">
      <c r="A4" s="35"/>
      <c r="B4" s="219" t="str" cm="1">
        <f t="array" ref="B4">"ชาย  " &amp; SUM(COUNTIF(C6:C48,{"นาย","เด็กชาย"}&amp;"*")) &amp; "  คน     หญิง  " &amp; SUM(COUNTIF(C6:C48,{"นางสาว","เด็กหญิง"}&amp;"*")) &amp; "  คน     รวม  " &amp; COUNTA(C6:C48) &amp; "  คน"</f>
        <v>ชาย  13  คน     หญิง  16  คน     รวม  29  คน</v>
      </c>
      <c r="C4" s="219"/>
      <c r="D4" s="219"/>
      <c r="E4" s="219"/>
      <c r="F4" s="219"/>
      <c r="G4" s="219"/>
    </row>
    <row r="5" spans="1:7" ht="17.45" customHeight="1" x14ac:dyDescent="0.35">
      <c r="A5" s="7" t="s">
        <v>1</v>
      </c>
      <c r="B5" s="7" t="s">
        <v>2</v>
      </c>
      <c r="C5" s="14" t="s">
        <v>34</v>
      </c>
      <c r="D5" s="24"/>
      <c r="E5" s="27"/>
      <c r="F5" s="27"/>
      <c r="G5" s="27"/>
    </row>
    <row r="6" spans="1:7" ht="17.45" customHeight="1" x14ac:dyDescent="0.35">
      <c r="A6" s="13">
        <v>1</v>
      </c>
      <c r="B6" s="3" t="s">
        <v>194</v>
      </c>
      <c r="C6" s="53" t="s">
        <v>1390</v>
      </c>
      <c r="D6" s="24"/>
      <c r="E6" s="27"/>
      <c r="F6" s="27"/>
      <c r="G6" s="27"/>
    </row>
    <row r="7" spans="1:7" ht="17.45" customHeight="1" x14ac:dyDescent="0.35">
      <c r="A7" s="13">
        <v>2</v>
      </c>
      <c r="B7" s="3" t="s">
        <v>47</v>
      </c>
      <c r="C7" s="53" t="s">
        <v>1391</v>
      </c>
      <c r="D7" s="24"/>
      <c r="E7" s="27"/>
      <c r="F7" s="27"/>
      <c r="G7" s="27"/>
    </row>
    <row r="8" spans="1:7" ht="17.45" customHeight="1" x14ac:dyDescent="0.35">
      <c r="A8" s="13">
        <v>3</v>
      </c>
      <c r="B8" s="3" t="s">
        <v>48</v>
      </c>
      <c r="C8" s="53" t="s">
        <v>1392</v>
      </c>
      <c r="D8" s="24"/>
      <c r="E8" s="27"/>
      <c r="F8" s="27"/>
      <c r="G8" s="27"/>
    </row>
    <row r="9" spans="1:7" ht="17.45" customHeight="1" x14ac:dyDescent="0.35">
      <c r="A9" s="13">
        <v>4</v>
      </c>
      <c r="B9" s="3" t="s">
        <v>49</v>
      </c>
      <c r="C9" s="53" t="s">
        <v>1393</v>
      </c>
      <c r="D9" s="24"/>
      <c r="E9" s="27"/>
      <c r="F9" s="27"/>
      <c r="G9" s="27"/>
    </row>
    <row r="10" spans="1:7" ht="17.45" customHeight="1" x14ac:dyDescent="0.35">
      <c r="A10" s="13">
        <v>5</v>
      </c>
      <c r="B10" s="3" t="s">
        <v>50</v>
      </c>
      <c r="C10" s="53" t="s">
        <v>1394</v>
      </c>
      <c r="D10" s="24"/>
      <c r="E10" s="27"/>
      <c r="F10" s="27"/>
      <c r="G10" s="27"/>
    </row>
    <row r="11" spans="1:7" ht="17.45" customHeight="1" x14ac:dyDescent="0.35">
      <c r="A11" s="13">
        <v>6</v>
      </c>
      <c r="B11" s="3" t="s">
        <v>51</v>
      </c>
      <c r="C11" s="53" t="s">
        <v>1395</v>
      </c>
      <c r="D11" s="24"/>
      <c r="E11" s="27"/>
      <c r="F11" s="27"/>
      <c r="G11" s="27"/>
    </row>
    <row r="12" spans="1:7" ht="17.45" customHeight="1" x14ac:dyDescent="0.35">
      <c r="A12" s="13">
        <v>7</v>
      </c>
      <c r="B12" s="3" t="s">
        <v>52</v>
      </c>
      <c r="C12" s="53" t="s">
        <v>1396</v>
      </c>
      <c r="D12" s="24"/>
      <c r="E12" s="27"/>
      <c r="F12" s="27"/>
      <c r="G12" s="27"/>
    </row>
    <row r="13" spans="1:7" ht="17.45" customHeight="1" x14ac:dyDescent="0.35">
      <c r="A13" s="13">
        <v>8</v>
      </c>
      <c r="B13" s="3" t="s">
        <v>53</v>
      </c>
      <c r="C13" s="53" t="s">
        <v>1397</v>
      </c>
      <c r="D13" s="24"/>
      <c r="E13" s="27"/>
      <c r="F13" s="27"/>
      <c r="G13" s="27"/>
    </row>
    <row r="14" spans="1:7" ht="17.45" customHeight="1" x14ac:dyDescent="0.35">
      <c r="A14" s="13">
        <v>9</v>
      </c>
      <c r="B14" s="3" t="s">
        <v>54</v>
      </c>
      <c r="C14" s="53" t="s">
        <v>1398</v>
      </c>
      <c r="D14" s="24"/>
      <c r="E14" s="27"/>
      <c r="F14" s="27"/>
      <c r="G14" s="27"/>
    </row>
    <row r="15" spans="1:7" ht="17.45" customHeight="1" x14ac:dyDescent="0.35">
      <c r="A15" s="13">
        <v>10</v>
      </c>
      <c r="B15" s="3" t="s">
        <v>55</v>
      </c>
      <c r="C15" s="53" t="s">
        <v>1399</v>
      </c>
      <c r="D15" s="24"/>
      <c r="E15" s="27"/>
      <c r="F15" s="27"/>
      <c r="G15" s="27"/>
    </row>
    <row r="16" spans="1:7" ht="17.45" customHeight="1" x14ac:dyDescent="0.35">
      <c r="A16" s="13">
        <v>11</v>
      </c>
      <c r="B16" s="3" t="s">
        <v>56</v>
      </c>
      <c r="C16" s="53" t="s">
        <v>1400</v>
      </c>
      <c r="D16" s="24"/>
      <c r="E16" s="27"/>
      <c r="F16" s="27"/>
      <c r="G16" s="27"/>
    </row>
    <row r="17" spans="1:7" ht="17.45" customHeight="1" x14ac:dyDescent="0.35">
      <c r="A17" s="13">
        <v>12</v>
      </c>
      <c r="B17" s="3" t="s">
        <v>57</v>
      </c>
      <c r="C17" s="53" t="s">
        <v>1401</v>
      </c>
      <c r="D17" s="24"/>
      <c r="E17" s="27"/>
      <c r="F17" s="27"/>
      <c r="G17" s="27"/>
    </row>
    <row r="18" spans="1:7" ht="17.45" customHeight="1" x14ac:dyDescent="0.35">
      <c r="A18" s="13">
        <v>13</v>
      </c>
      <c r="B18" s="3" t="s">
        <v>58</v>
      </c>
      <c r="C18" s="53" t="s">
        <v>1402</v>
      </c>
      <c r="D18" s="24"/>
      <c r="E18" s="27"/>
      <c r="F18" s="27"/>
      <c r="G18" s="27"/>
    </row>
    <row r="19" spans="1:7" ht="17.45" customHeight="1" x14ac:dyDescent="0.35">
      <c r="A19" s="13">
        <v>14</v>
      </c>
      <c r="B19" s="3" t="s">
        <v>59</v>
      </c>
      <c r="C19" s="53" t="s">
        <v>1403</v>
      </c>
      <c r="D19" s="24"/>
      <c r="E19" s="27"/>
      <c r="F19" s="27"/>
      <c r="G19" s="27"/>
    </row>
    <row r="20" spans="1:7" ht="17.45" customHeight="1" x14ac:dyDescent="0.35">
      <c r="A20" s="13">
        <v>15</v>
      </c>
      <c r="B20" s="3" t="s">
        <v>60</v>
      </c>
      <c r="C20" s="53" t="s">
        <v>1404</v>
      </c>
      <c r="D20" s="24"/>
      <c r="E20" s="27"/>
      <c r="F20" s="27"/>
      <c r="G20" s="27"/>
    </row>
    <row r="21" spans="1:7" ht="17.45" customHeight="1" x14ac:dyDescent="0.35">
      <c r="A21" s="13">
        <v>16</v>
      </c>
      <c r="B21" s="3" t="s">
        <v>61</v>
      </c>
      <c r="C21" s="53" t="s">
        <v>1405</v>
      </c>
      <c r="D21" s="24"/>
      <c r="E21" s="27"/>
      <c r="F21" s="27"/>
      <c r="G21" s="27"/>
    </row>
    <row r="22" spans="1:7" ht="17.45" customHeight="1" x14ac:dyDescent="0.35">
      <c r="A22" s="13">
        <v>17</v>
      </c>
      <c r="B22" s="3" t="s">
        <v>62</v>
      </c>
      <c r="C22" s="53" t="s">
        <v>1406</v>
      </c>
      <c r="D22" s="24"/>
      <c r="E22" s="27"/>
      <c r="F22" s="27"/>
      <c r="G22" s="27"/>
    </row>
    <row r="23" spans="1:7" ht="17.45" customHeight="1" x14ac:dyDescent="0.35">
      <c r="A23" s="13">
        <v>18</v>
      </c>
      <c r="B23" s="3" t="s">
        <v>63</v>
      </c>
      <c r="C23" s="53" t="s">
        <v>1407</v>
      </c>
      <c r="D23" s="24"/>
      <c r="E23" s="27"/>
      <c r="F23" s="27"/>
      <c r="G23" s="27"/>
    </row>
    <row r="24" spans="1:7" ht="17.45" customHeight="1" x14ac:dyDescent="0.35">
      <c r="A24" s="13">
        <v>19</v>
      </c>
      <c r="B24" s="3" t="s">
        <v>64</v>
      </c>
      <c r="C24" s="53" t="s">
        <v>1408</v>
      </c>
      <c r="D24" s="24"/>
      <c r="E24" s="27"/>
      <c r="F24" s="27"/>
      <c r="G24" s="27"/>
    </row>
    <row r="25" spans="1:7" ht="17.45" customHeight="1" x14ac:dyDescent="0.35">
      <c r="A25" s="13">
        <v>20</v>
      </c>
      <c r="B25" s="3" t="s">
        <v>65</v>
      </c>
      <c r="C25" s="53" t="s">
        <v>1409</v>
      </c>
      <c r="D25" s="24"/>
      <c r="E25" s="27"/>
      <c r="F25" s="27"/>
      <c r="G25" s="27"/>
    </row>
    <row r="26" spans="1:7" ht="17.45" customHeight="1" x14ac:dyDescent="0.35">
      <c r="A26" s="13">
        <v>21</v>
      </c>
      <c r="B26" s="3" t="s">
        <v>66</v>
      </c>
      <c r="C26" s="53" t="s">
        <v>1410</v>
      </c>
      <c r="D26" s="24"/>
      <c r="E26" s="27"/>
      <c r="F26" s="27"/>
      <c r="G26" s="27"/>
    </row>
    <row r="27" spans="1:7" ht="17.45" customHeight="1" x14ac:dyDescent="0.35">
      <c r="A27" s="13">
        <v>22</v>
      </c>
      <c r="B27" s="3" t="s">
        <v>67</v>
      </c>
      <c r="C27" s="53" t="s">
        <v>1411</v>
      </c>
      <c r="D27" s="24"/>
      <c r="E27" s="27"/>
      <c r="F27" s="27"/>
      <c r="G27" s="27"/>
    </row>
    <row r="28" spans="1:7" ht="17.45" customHeight="1" x14ac:dyDescent="0.35">
      <c r="A28" s="13">
        <v>23</v>
      </c>
      <c r="B28" s="3" t="s">
        <v>68</v>
      </c>
      <c r="C28" s="53" t="s">
        <v>1412</v>
      </c>
      <c r="D28" s="24"/>
      <c r="E28" s="27"/>
      <c r="F28" s="27"/>
      <c r="G28" s="27"/>
    </row>
    <row r="29" spans="1:7" ht="17.45" customHeight="1" x14ac:dyDescent="0.35">
      <c r="A29" s="13">
        <v>24</v>
      </c>
      <c r="B29" s="3" t="s">
        <v>69</v>
      </c>
      <c r="C29" s="53" t="s">
        <v>1413</v>
      </c>
      <c r="D29" s="24"/>
      <c r="E29" s="27"/>
      <c r="F29" s="27"/>
      <c r="G29" s="27"/>
    </row>
    <row r="30" spans="1:7" ht="17.45" customHeight="1" x14ac:dyDescent="0.35">
      <c r="A30" s="13">
        <v>25</v>
      </c>
      <c r="B30" s="3" t="s">
        <v>70</v>
      </c>
      <c r="C30" s="53" t="s">
        <v>1414</v>
      </c>
      <c r="D30" s="24"/>
      <c r="E30" s="27"/>
      <c r="F30" s="27"/>
      <c r="G30" s="27"/>
    </row>
    <row r="31" spans="1:7" ht="17.45" customHeight="1" x14ac:dyDescent="0.35">
      <c r="A31" s="13">
        <v>26</v>
      </c>
      <c r="B31" s="3" t="s">
        <v>71</v>
      </c>
      <c r="C31" s="53" t="s">
        <v>1415</v>
      </c>
      <c r="D31" s="24"/>
      <c r="E31" s="27"/>
      <c r="F31" s="27"/>
      <c r="G31" s="27"/>
    </row>
    <row r="32" spans="1:7" ht="17.45" customHeight="1" x14ac:dyDescent="0.35">
      <c r="A32" s="13">
        <v>27</v>
      </c>
      <c r="B32" s="3" t="s">
        <v>72</v>
      </c>
      <c r="C32" s="53" t="s">
        <v>1416</v>
      </c>
      <c r="D32" s="24"/>
      <c r="E32" s="27"/>
      <c r="F32" s="27"/>
      <c r="G32" s="27"/>
    </row>
    <row r="33" spans="1:7" ht="17.45" customHeight="1" x14ac:dyDescent="0.35">
      <c r="A33" s="13">
        <v>28</v>
      </c>
      <c r="B33" s="3" t="s">
        <v>73</v>
      </c>
      <c r="C33" s="53" t="s">
        <v>1417</v>
      </c>
      <c r="D33" s="24"/>
      <c r="E33" s="27"/>
      <c r="F33" s="27"/>
      <c r="G33" s="27"/>
    </row>
    <row r="34" spans="1:7" ht="17.45" customHeight="1" x14ac:dyDescent="0.35">
      <c r="A34" s="13">
        <v>29</v>
      </c>
      <c r="B34" s="24">
        <v>20502</v>
      </c>
      <c r="C34" s="27" t="s">
        <v>1418</v>
      </c>
      <c r="D34" s="24"/>
      <c r="E34" s="27"/>
      <c r="F34" s="27"/>
      <c r="G34" s="27"/>
    </row>
    <row r="35" spans="1:7" ht="17.45" customHeight="1" x14ac:dyDescent="0.35">
      <c r="A35" s="16"/>
    </row>
    <row r="36" spans="1:7" ht="17.45" customHeight="1" x14ac:dyDescent="0.35">
      <c r="A36" s="16"/>
    </row>
    <row r="37" spans="1:7" ht="17.45" customHeight="1" x14ac:dyDescent="0.35">
      <c r="A37" s="16"/>
    </row>
    <row r="38" spans="1:7" ht="17.45" customHeight="1" x14ac:dyDescent="0.35">
      <c r="A38" s="16"/>
    </row>
    <row r="39" spans="1:7" ht="17.45" customHeight="1" x14ac:dyDescent="0.35">
      <c r="A39" s="16"/>
    </row>
    <row r="40" spans="1:7" ht="17.45" customHeight="1" x14ac:dyDescent="0.35">
      <c r="A40" s="16"/>
      <c r="B40" s="25"/>
      <c r="C40" s="15"/>
    </row>
    <row r="41" spans="1:7" ht="17.45" customHeight="1" x14ac:dyDescent="0.35">
      <c r="A41" s="16"/>
      <c r="B41" s="25"/>
      <c r="C41" s="15"/>
    </row>
    <row r="42" spans="1:7" ht="17.45" customHeight="1" x14ac:dyDescent="0.35">
      <c r="A42" s="16"/>
      <c r="B42" s="25"/>
      <c r="C42" s="15"/>
    </row>
    <row r="43" spans="1:7" ht="17.45" customHeight="1" x14ac:dyDescent="0.35">
      <c r="A43" s="16"/>
      <c r="B43" s="25"/>
      <c r="C43" s="15"/>
    </row>
    <row r="44" spans="1:7" ht="17.45" customHeight="1" x14ac:dyDescent="0.35">
      <c r="A44" s="16"/>
      <c r="B44" s="25"/>
      <c r="C44" s="46"/>
    </row>
    <row r="45" spans="1:7" ht="17.45" customHeight="1" x14ac:dyDescent="0.35">
      <c r="A45" s="16"/>
      <c r="B45" s="25"/>
      <c r="C45" s="46"/>
    </row>
    <row r="46" spans="1:7" ht="17.45" customHeight="1" x14ac:dyDescent="0.35">
      <c r="A46" s="16"/>
    </row>
    <row r="47" spans="1:7" ht="17.45" customHeight="1" x14ac:dyDescent="0.35">
      <c r="A47" s="16"/>
      <c r="B47" s="25"/>
      <c r="C47" s="46"/>
    </row>
    <row r="48" spans="1:7" ht="17.45" customHeight="1" x14ac:dyDescent="0.35">
      <c r="A48" s="16"/>
      <c r="B48" s="25"/>
      <c r="C48" s="46"/>
    </row>
    <row r="49" spans="1:10" ht="17.45" customHeight="1" x14ac:dyDescent="0.35">
      <c r="B49" s="226" t="s">
        <v>0</v>
      </c>
      <c r="C49" s="226"/>
      <c r="D49" s="226"/>
      <c r="E49" s="226"/>
      <c r="F49" s="226"/>
      <c r="G49" s="226"/>
    </row>
    <row r="50" spans="1:10" ht="17.45" customHeight="1" x14ac:dyDescent="0.35">
      <c r="B50" s="226" t="str">
        <f>CONCATENATE("รายชื่อนักเรียน  ",'สรุปจำนวน-นร.'!$B$2," ชั้นมัธยมศึกษาปีที่ 6/2 (วิทย์ - คณิต)")</f>
        <v>รายชื่อนักเรียน  ภาคเรียนที่ 2 ปีการศึกษา 2568 ชั้นมัธยมศึกษาปีที่ 6/2 (วิทย์ - คณิต)</v>
      </c>
      <c r="C50" s="226"/>
      <c r="D50" s="226"/>
      <c r="E50" s="226"/>
      <c r="F50" s="226"/>
      <c r="G50" s="226"/>
    </row>
    <row r="51" spans="1:10" ht="17.45" customHeight="1" x14ac:dyDescent="0.35">
      <c r="B51" s="226" t="str">
        <f>"ครูที่ปรึกษา : "&amp;ครูที่ปรึกษา!$D$52</f>
        <v>ครูที่ปรึกษา : นางสินีนาฎ  ศิริชัยวัฒนกุล</v>
      </c>
      <c r="C51" s="226"/>
      <c r="D51" s="226"/>
      <c r="E51" s="226"/>
      <c r="F51" s="226"/>
      <c r="G51" s="226"/>
    </row>
    <row r="52" spans="1:10" ht="17.45" customHeight="1" x14ac:dyDescent="0.35">
      <c r="A52" s="35"/>
      <c r="B52" s="219" t="str" cm="1">
        <f t="array" ref="B52">"ชาย  " &amp; SUM(COUNTIF(C54:C96,{"นาย","เด็กชาย"}&amp;"*")) &amp; "  คน     หญิง  " &amp; SUM(COUNTIF(C54:C96,{"นางสาว","เด็กหญิง"}&amp;"*")) &amp; "  คน     รวม  " &amp; COUNTA(C54:C96) &amp; "  คน"</f>
        <v>ชาย  12  คน     หญิง  18  คน     รวม  30  คน</v>
      </c>
      <c r="C52" s="219"/>
      <c r="D52" s="219"/>
      <c r="E52" s="219"/>
      <c r="F52" s="219"/>
      <c r="G52" s="219"/>
    </row>
    <row r="53" spans="1:10" ht="17.45" customHeight="1" x14ac:dyDescent="0.35">
      <c r="A53" s="13" t="s">
        <v>1</v>
      </c>
      <c r="B53" s="13" t="s">
        <v>2</v>
      </c>
      <c r="C53" s="24" t="s">
        <v>35</v>
      </c>
      <c r="D53" s="24"/>
      <c r="E53" s="27"/>
      <c r="F53" s="27"/>
      <c r="G53" s="27"/>
    </row>
    <row r="54" spans="1:10" ht="17.45" customHeight="1" x14ac:dyDescent="0.35">
      <c r="A54" s="13">
        <v>1</v>
      </c>
      <c r="B54" s="3" t="s">
        <v>74</v>
      </c>
      <c r="C54" s="53" t="s">
        <v>1419</v>
      </c>
      <c r="D54" s="24"/>
      <c r="E54" s="27"/>
      <c r="F54" s="27"/>
      <c r="G54" s="27"/>
    </row>
    <row r="55" spans="1:10" ht="17.45" customHeight="1" x14ac:dyDescent="0.35">
      <c r="A55" s="13">
        <v>2</v>
      </c>
      <c r="B55" s="24">
        <v>18256</v>
      </c>
      <c r="C55" s="27" t="s">
        <v>208</v>
      </c>
      <c r="D55" s="24"/>
      <c r="E55" s="27"/>
      <c r="F55" s="27"/>
      <c r="G55" s="27"/>
    </row>
    <row r="56" spans="1:10" ht="17.45" customHeight="1" x14ac:dyDescent="0.35">
      <c r="A56" s="13">
        <v>3</v>
      </c>
      <c r="B56" s="3" t="s">
        <v>75</v>
      </c>
      <c r="C56" s="53" t="s">
        <v>1420</v>
      </c>
      <c r="D56" s="24"/>
      <c r="E56" s="27"/>
      <c r="F56" s="27"/>
      <c r="G56" s="27"/>
    </row>
    <row r="57" spans="1:10" ht="17.45" customHeight="1" x14ac:dyDescent="0.35">
      <c r="A57" s="13">
        <v>4</v>
      </c>
      <c r="B57" s="3" t="s">
        <v>76</v>
      </c>
      <c r="C57" s="53" t="s">
        <v>1421</v>
      </c>
      <c r="D57" s="24"/>
      <c r="E57" s="27"/>
      <c r="F57" s="27"/>
      <c r="G57" s="27"/>
    </row>
    <row r="58" spans="1:10" s="11" customFormat="1" ht="17.45" customHeight="1" x14ac:dyDescent="0.35">
      <c r="A58" s="13">
        <v>5</v>
      </c>
      <c r="B58" s="3" t="s">
        <v>77</v>
      </c>
      <c r="C58" s="53" t="s">
        <v>1422</v>
      </c>
      <c r="D58" s="24"/>
      <c r="E58" s="27"/>
      <c r="F58" s="27"/>
      <c r="G58" s="27"/>
      <c r="J58" s="2"/>
    </row>
    <row r="59" spans="1:10" s="11" customFormat="1" ht="17.45" customHeight="1" x14ac:dyDescent="0.35">
      <c r="A59" s="13">
        <v>6</v>
      </c>
      <c r="B59" s="3" t="s">
        <v>78</v>
      </c>
      <c r="C59" s="53" t="s">
        <v>1423</v>
      </c>
      <c r="D59" s="24"/>
      <c r="E59" s="27"/>
      <c r="F59" s="27"/>
      <c r="G59" s="27"/>
      <c r="J59" s="2"/>
    </row>
    <row r="60" spans="1:10" ht="17.45" customHeight="1" x14ac:dyDescent="0.35">
      <c r="A60" s="13">
        <v>7</v>
      </c>
      <c r="B60" s="3" t="s">
        <v>79</v>
      </c>
      <c r="C60" s="53" t="s">
        <v>1424</v>
      </c>
      <c r="D60" s="42"/>
      <c r="E60" s="31"/>
      <c r="F60" s="31"/>
      <c r="G60" s="31"/>
    </row>
    <row r="61" spans="1:10" ht="17.45" customHeight="1" x14ac:dyDescent="0.35">
      <c r="A61" s="13">
        <v>8</v>
      </c>
      <c r="B61" s="3" t="s">
        <v>80</v>
      </c>
      <c r="C61" s="53" t="s">
        <v>1425</v>
      </c>
      <c r="D61" s="42"/>
      <c r="E61" s="31"/>
      <c r="F61" s="31"/>
      <c r="G61" s="31"/>
    </row>
    <row r="62" spans="1:10" ht="17.45" customHeight="1" x14ac:dyDescent="0.35">
      <c r="A62" s="13">
        <v>9</v>
      </c>
      <c r="B62" s="3" t="s">
        <v>81</v>
      </c>
      <c r="C62" s="53" t="s">
        <v>1426</v>
      </c>
      <c r="D62" s="24"/>
      <c r="E62" s="27"/>
      <c r="F62" s="27"/>
      <c r="G62" s="27"/>
    </row>
    <row r="63" spans="1:10" ht="17.45" customHeight="1" x14ac:dyDescent="0.35">
      <c r="A63" s="13">
        <v>10</v>
      </c>
      <c r="B63" s="3" t="s">
        <v>82</v>
      </c>
      <c r="C63" s="53" t="s">
        <v>1427</v>
      </c>
      <c r="D63" s="24"/>
      <c r="E63" s="27"/>
      <c r="F63" s="27"/>
      <c r="G63" s="27"/>
    </row>
    <row r="64" spans="1:10" ht="17.45" customHeight="1" x14ac:dyDescent="0.35">
      <c r="A64" s="13">
        <v>11</v>
      </c>
      <c r="B64" s="3" t="s">
        <v>83</v>
      </c>
      <c r="C64" s="53" t="s">
        <v>1428</v>
      </c>
      <c r="D64" s="24"/>
      <c r="E64" s="27"/>
      <c r="F64" s="27"/>
      <c r="G64" s="27"/>
    </row>
    <row r="65" spans="1:10" ht="17.45" customHeight="1" x14ac:dyDescent="0.35">
      <c r="A65" s="13">
        <v>12</v>
      </c>
      <c r="B65" s="3" t="s">
        <v>84</v>
      </c>
      <c r="C65" s="53" t="s">
        <v>1429</v>
      </c>
      <c r="D65" s="24"/>
      <c r="E65" s="27"/>
      <c r="F65" s="27"/>
      <c r="G65" s="27"/>
    </row>
    <row r="66" spans="1:10" ht="17.45" customHeight="1" x14ac:dyDescent="0.35">
      <c r="A66" s="13">
        <v>13</v>
      </c>
      <c r="B66" s="3" t="s">
        <v>85</v>
      </c>
      <c r="C66" s="53" t="s">
        <v>1430</v>
      </c>
      <c r="D66" s="24"/>
      <c r="E66" s="27"/>
      <c r="F66" s="27"/>
      <c r="G66" s="27"/>
    </row>
    <row r="67" spans="1:10" ht="17.45" customHeight="1" x14ac:dyDescent="0.35">
      <c r="A67" s="13">
        <v>14</v>
      </c>
      <c r="B67" s="3" t="s">
        <v>86</v>
      </c>
      <c r="C67" s="53" t="s">
        <v>1431</v>
      </c>
      <c r="D67" s="24"/>
      <c r="E67" s="27"/>
      <c r="F67" s="27"/>
      <c r="G67" s="27"/>
    </row>
    <row r="68" spans="1:10" ht="17.45" customHeight="1" x14ac:dyDescent="0.35">
      <c r="A68" s="13">
        <v>15</v>
      </c>
      <c r="B68" s="3" t="s">
        <v>87</v>
      </c>
      <c r="C68" s="53" t="s">
        <v>1432</v>
      </c>
      <c r="D68" s="24"/>
      <c r="E68" s="27"/>
      <c r="F68" s="27"/>
      <c r="G68" s="27"/>
    </row>
    <row r="69" spans="1:10" ht="17.45" customHeight="1" x14ac:dyDescent="0.35">
      <c r="A69" s="13">
        <v>16</v>
      </c>
      <c r="B69" s="3" t="s">
        <v>88</v>
      </c>
      <c r="C69" s="53" t="s">
        <v>1433</v>
      </c>
      <c r="D69" s="24"/>
      <c r="E69" s="27"/>
      <c r="F69" s="27"/>
      <c r="G69" s="27"/>
    </row>
    <row r="70" spans="1:10" ht="17.45" customHeight="1" x14ac:dyDescent="0.35">
      <c r="A70" s="13">
        <v>17</v>
      </c>
      <c r="B70" s="3" t="s">
        <v>89</v>
      </c>
      <c r="C70" s="53" t="s">
        <v>1434</v>
      </c>
      <c r="D70" s="24"/>
      <c r="E70" s="27"/>
      <c r="F70" s="27"/>
      <c r="G70" s="27"/>
    </row>
    <row r="71" spans="1:10" ht="17.45" customHeight="1" x14ac:dyDescent="0.35">
      <c r="A71" s="13">
        <v>18</v>
      </c>
      <c r="B71" s="3" t="s">
        <v>90</v>
      </c>
      <c r="C71" s="53" t="s">
        <v>1435</v>
      </c>
      <c r="D71" s="24"/>
      <c r="E71" s="27"/>
      <c r="F71" s="27"/>
      <c r="G71" s="27"/>
    </row>
    <row r="72" spans="1:10" ht="17.45" customHeight="1" x14ac:dyDescent="0.35">
      <c r="A72" s="7">
        <v>19</v>
      </c>
      <c r="B72" s="3" t="s">
        <v>91</v>
      </c>
      <c r="C72" s="53" t="s">
        <v>1436</v>
      </c>
      <c r="D72" s="14"/>
      <c r="E72" s="8"/>
      <c r="F72" s="8"/>
      <c r="G72" s="8"/>
    </row>
    <row r="73" spans="1:10" ht="17.45" customHeight="1" x14ac:dyDescent="0.35">
      <c r="A73" s="7">
        <v>20</v>
      </c>
      <c r="B73" s="3" t="s">
        <v>92</v>
      </c>
      <c r="C73" s="53" t="s">
        <v>1437</v>
      </c>
      <c r="D73" s="14"/>
      <c r="E73" s="8"/>
      <c r="F73" s="37"/>
      <c r="G73" s="8"/>
    </row>
    <row r="74" spans="1:10" ht="17.45" customHeight="1" x14ac:dyDescent="0.35">
      <c r="A74" s="7">
        <v>21</v>
      </c>
      <c r="B74" s="3" t="s">
        <v>93</v>
      </c>
      <c r="C74" s="53" t="s">
        <v>1438</v>
      </c>
      <c r="D74" s="14"/>
      <c r="E74" s="8"/>
      <c r="F74" s="8"/>
      <c r="G74" s="8"/>
    </row>
    <row r="75" spans="1:10" ht="17.45" customHeight="1" x14ac:dyDescent="0.35">
      <c r="A75" s="7">
        <v>22</v>
      </c>
      <c r="B75" s="3" t="s">
        <v>94</v>
      </c>
      <c r="C75" s="53" t="s">
        <v>1439</v>
      </c>
      <c r="D75" s="14"/>
      <c r="E75" s="8"/>
      <c r="F75" s="8"/>
      <c r="G75" s="8"/>
    </row>
    <row r="76" spans="1:10" ht="17.45" customHeight="1" x14ac:dyDescent="0.35">
      <c r="A76" s="7">
        <v>23</v>
      </c>
      <c r="B76" s="3" t="s">
        <v>95</v>
      </c>
      <c r="C76" s="53" t="s">
        <v>1440</v>
      </c>
      <c r="D76" s="14"/>
      <c r="E76" s="8"/>
      <c r="F76" s="8"/>
      <c r="G76" s="8"/>
    </row>
    <row r="77" spans="1:10" s="11" customFormat="1" ht="17.45" customHeight="1" x14ac:dyDescent="0.35">
      <c r="A77" s="7">
        <v>24</v>
      </c>
      <c r="B77" s="3" t="s">
        <v>96</v>
      </c>
      <c r="C77" s="53" t="s">
        <v>1441</v>
      </c>
      <c r="D77" s="14"/>
      <c r="E77" s="8"/>
      <c r="F77" s="8"/>
      <c r="G77" s="8"/>
      <c r="H77" s="2"/>
      <c r="I77" s="2"/>
      <c r="J77" s="2"/>
    </row>
    <row r="78" spans="1:10" ht="17.45" customHeight="1" x14ac:dyDescent="0.35">
      <c r="A78" s="7">
        <v>25</v>
      </c>
      <c r="B78" s="3" t="s">
        <v>97</v>
      </c>
      <c r="C78" s="53" t="s">
        <v>1442</v>
      </c>
      <c r="D78" s="14"/>
      <c r="E78" s="8"/>
      <c r="F78" s="8"/>
      <c r="G78" s="8"/>
    </row>
    <row r="79" spans="1:10" s="11" customFormat="1" ht="17.45" customHeight="1" x14ac:dyDescent="0.35">
      <c r="A79" s="7">
        <v>26</v>
      </c>
      <c r="B79" s="3" t="s">
        <v>98</v>
      </c>
      <c r="C79" s="53" t="s">
        <v>1443</v>
      </c>
      <c r="D79" s="14"/>
      <c r="E79" s="8"/>
      <c r="F79" s="8"/>
      <c r="G79" s="8"/>
      <c r="H79" s="2"/>
      <c r="I79" s="2"/>
      <c r="J79" s="2"/>
    </row>
    <row r="80" spans="1:10" ht="17.45" customHeight="1" x14ac:dyDescent="0.35">
      <c r="A80" s="7">
        <v>27</v>
      </c>
      <c r="B80" s="3" t="s">
        <v>99</v>
      </c>
      <c r="C80" s="53" t="s">
        <v>1444</v>
      </c>
      <c r="D80" s="14"/>
      <c r="E80" s="8"/>
      <c r="F80" s="8"/>
      <c r="G80" s="8"/>
    </row>
    <row r="81" spans="1:7" ht="17.45" customHeight="1" x14ac:dyDescent="0.35">
      <c r="A81" s="7">
        <v>28</v>
      </c>
      <c r="B81" s="3" t="s">
        <v>100</v>
      </c>
      <c r="C81" s="53" t="s">
        <v>1445</v>
      </c>
      <c r="D81" s="14"/>
      <c r="E81" s="8"/>
      <c r="F81" s="8"/>
      <c r="G81" s="8"/>
    </row>
    <row r="82" spans="1:7" ht="17.45" customHeight="1" x14ac:dyDescent="0.35">
      <c r="A82" s="7">
        <v>29</v>
      </c>
      <c r="B82" s="3" t="s">
        <v>101</v>
      </c>
      <c r="C82" s="53" t="s">
        <v>1446</v>
      </c>
      <c r="D82" s="14"/>
      <c r="E82" s="8"/>
      <c r="F82" s="8"/>
      <c r="G82" s="8"/>
    </row>
    <row r="83" spans="1:7" ht="17.45" customHeight="1" x14ac:dyDescent="0.35">
      <c r="A83" s="7">
        <v>30</v>
      </c>
      <c r="B83" s="3" t="s">
        <v>102</v>
      </c>
      <c r="C83" s="53" t="s">
        <v>1447</v>
      </c>
      <c r="D83" s="14"/>
      <c r="E83" s="8"/>
      <c r="F83" s="8"/>
      <c r="G83" s="8"/>
    </row>
    <row r="84" spans="1:7" ht="17.45" customHeight="1" x14ac:dyDescent="0.35">
      <c r="A84" s="10"/>
      <c r="D84" s="35"/>
      <c r="E84" s="9"/>
      <c r="F84" s="9"/>
      <c r="G84" s="9"/>
    </row>
    <row r="85" spans="1:7" ht="17.45" customHeight="1" x14ac:dyDescent="0.35">
      <c r="A85" s="10"/>
      <c r="D85" s="35"/>
      <c r="E85" s="9"/>
      <c r="F85" s="9"/>
      <c r="G85" s="9"/>
    </row>
    <row r="93" spans="1:7" ht="17.45" customHeight="1" x14ac:dyDescent="0.35">
      <c r="A93" s="10"/>
      <c r="B93" s="35"/>
      <c r="C93" s="9"/>
      <c r="D93" s="35"/>
      <c r="E93" s="9"/>
      <c r="F93" s="9"/>
      <c r="G93" s="9"/>
    </row>
    <row r="94" spans="1:7" ht="17.45" customHeight="1" x14ac:dyDescent="0.35">
      <c r="A94" s="10"/>
      <c r="D94" s="35"/>
      <c r="E94" s="9"/>
      <c r="F94" s="9"/>
      <c r="G94" s="9"/>
    </row>
    <row r="95" spans="1:7" ht="17.45" customHeight="1" x14ac:dyDescent="0.35">
      <c r="A95" s="10"/>
      <c r="D95" s="35"/>
      <c r="E95" s="9"/>
      <c r="F95" s="9"/>
      <c r="G95" s="9"/>
    </row>
    <row r="97" spans="1:10" ht="17.45" customHeight="1" x14ac:dyDescent="0.35">
      <c r="B97" s="226" t="s">
        <v>0</v>
      </c>
      <c r="C97" s="226"/>
      <c r="D97" s="226"/>
      <c r="E97" s="226"/>
      <c r="F97" s="226"/>
      <c r="G97" s="226"/>
    </row>
    <row r="98" spans="1:10" ht="17.45" customHeight="1" x14ac:dyDescent="0.35">
      <c r="A98" s="35"/>
      <c r="B98" s="226" t="str">
        <f>CONCATENATE("รายชื่อนักเรียน  ",'สรุปจำนวน-นร.'!$B$2," ชั้นมัธยมศึกษาปีที่ 6/3 (วิทย์ - คณิต)")</f>
        <v>รายชื่อนักเรียน  ภาคเรียนที่ 2 ปีการศึกษา 2568 ชั้นมัธยมศึกษาปีที่ 6/3 (วิทย์ - คณิต)</v>
      </c>
      <c r="C98" s="226"/>
      <c r="D98" s="226"/>
      <c r="E98" s="226"/>
      <c r="F98" s="226"/>
      <c r="G98" s="226"/>
    </row>
    <row r="99" spans="1:10" s="11" customFormat="1" ht="17.45" customHeight="1" x14ac:dyDescent="0.35">
      <c r="B99" s="226" t="str">
        <f>"ครูที่ปรึกษา : "&amp;ครูที่ปรึกษา!$D$53</f>
        <v>ครูที่ปรึกษา : 1. นายวุฒิชัย  คำสมหมาย  2.  นางณัฏฐิรา  คำสมหมาย</v>
      </c>
      <c r="C99" s="226"/>
      <c r="D99" s="226"/>
      <c r="E99" s="226"/>
      <c r="F99" s="226"/>
      <c r="G99" s="226"/>
      <c r="J99" s="2"/>
    </row>
    <row r="100" spans="1:10" s="11" customFormat="1" ht="17.45" customHeight="1" x14ac:dyDescent="0.35">
      <c r="B100" s="219" t="str" cm="1">
        <f t="array" ref="B100">"ชาย  " &amp; SUM(COUNTIF(C102:C144,{"นาย","เด็กชาย"}&amp;"*")) &amp; "  คน     หญิง  " &amp; SUM(COUNTIF(C102:C144,{"นางสาว","เด็กหญิง"}&amp;"*")) &amp; "  คน     รวม  " &amp; COUNTA(C102:C144) &amp; "  คน"</f>
        <v>ชาย  10  คน     หญิง  16  คน     รวม  26  คน</v>
      </c>
      <c r="C100" s="219"/>
      <c r="D100" s="219"/>
      <c r="E100" s="219"/>
      <c r="F100" s="219"/>
      <c r="G100" s="219"/>
      <c r="J100" s="2"/>
    </row>
    <row r="101" spans="1:10" s="11" customFormat="1" ht="17.45" customHeight="1" x14ac:dyDescent="0.35">
      <c r="A101" s="13" t="s">
        <v>1</v>
      </c>
      <c r="B101" s="13" t="s">
        <v>2</v>
      </c>
      <c r="C101" s="24" t="s">
        <v>35</v>
      </c>
      <c r="D101" s="24"/>
      <c r="E101" s="27"/>
      <c r="F101" s="27"/>
      <c r="G101" s="27"/>
      <c r="J101" s="2"/>
    </row>
    <row r="102" spans="1:10" ht="17.45" customHeight="1" x14ac:dyDescent="0.35">
      <c r="A102" s="7">
        <v>1</v>
      </c>
      <c r="B102" s="13" t="s">
        <v>103</v>
      </c>
      <c r="C102" s="56" t="s">
        <v>1448</v>
      </c>
      <c r="D102" s="42"/>
      <c r="E102" s="31"/>
      <c r="F102" s="31"/>
      <c r="G102" s="31"/>
    </row>
    <row r="103" spans="1:10" ht="17.45" customHeight="1" x14ac:dyDescent="0.35">
      <c r="A103" s="7">
        <v>2</v>
      </c>
      <c r="B103" s="13" t="s">
        <v>104</v>
      </c>
      <c r="C103" s="56" t="s">
        <v>1449</v>
      </c>
      <c r="D103" s="42"/>
      <c r="E103" s="31"/>
      <c r="F103" s="31"/>
      <c r="G103" s="31"/>
    </row>
    <row r="104" spans="1:10" ht="17.45" customHeight="1" x14ac:dyDescent="0.35">
      <c r="A104" s="13">
        <v>3</v>
      </c>
      <c r="B104" s="13" t="s">
        <v>105</v>
      </c>
      <c r="C104" s="56" t="s">
        <v>1450</v>
      </c>
      <c r="D104" s="42"/>
      <c r="E104" s="31"/>
      <c r="F104" s="31"/>
      <c r="G104" s="31"/>
    </row>
    <row r="105" spans="1:10" ht="17.45" customHeight="1" x14ac:dyDescent="0.35">
      <c r="A105" s="13">
        <v>4</v>
      </c>
      <c r="B105" s="13" t="s">
        <v>106</v>
      </c>
      <c r="C105" s="56" t="s">
        <v>1451</v>
      </c>
      <c r="D105" s="24"/>
      <c r="E105" s="27"/>
      <c r="F105" s="27"/>
      <c r="G105" s="27"/>
    </row>
    <row r="106" spans="1:10" ht="17.45" customHeight="1" x14ac:dyDescent="0.35">
      <c r="A106" s="13">
        <v>5</v>
      </c>
      <c r="B106" s="3" t="s">
        <v>107</v>
      </c>
      <c r="C106" s="53" t="s">
        <v>1452</v>
      </c>
      <c r="D106" s="24"/>
      <c r="E106" s="27"/>
      <c r="F106" s="27"/>
      <c r="G106" s="27"/>
    </row>
    <row r="107" spans="1:10" ht="17.45" customHeight="1" x14ac:dyDescent="0.35">
      <c r="A107" s="13">
        <v>6</v>
      </c>
      <c r="B107" s="3" t="s">
        <v>108</v>
      </c>
      <c r="C107" s="53" t="s">
        <v>1453</v>
      </c>
      <c r="D107" s="24"/>
      <c r="E107" s="27"/>
      <c r="F107" s="27"/>
      <c r="G107" s="27"/>
    </row>
    <row r="108" spans="1:10" ht="17.45" customHeight="1" x14ac:dyDescent="0.35">
      <c r="A108" s="13">
        <v>7</v>
      </c>
      <c r="B108" s="24">
        <v>18406</v>
      </c>
      <c r="C108" s="27" t="s">
        <v>206</v>
      </c>
      <c r="D108" s="24"/>
      <c r="E108" s="27"/>
      <c r="F108" s="27"/>
      <c r="G108" s="27"/>
    </row>
    <row r="109" spans="1:10" ht="17.45" customHeight="1" x14ac:dyDescent="0.35">
      <c r="A109" s="13">
        <v>8</v>
      </c>
      <c r="B109" s="3" t="s">
        <v>109</v>
      </c>
      <c r="C109" s="53" t="s">
        <v>1454</v>
      </c>
      <c r="D109" s="24"/>
      <c r="E109" s="27"/>
      <c r="F109" s="27"/>
      <c r="G109" s="27"/>
    </row>
    <row r="110" spans="1:10" ht="17.45" customHeight="1" x14ac:dyDescent="0.35">
      <c r="A110" s="13">
        <v>9</v>
      </c>
      <c r="B110" s="3" t="s">
        <v>110</v>
      </c>
      <c r="C110" s="53" t="s">
        <v>1455</v>
      </c>
      <c r="D110" s="24"/>
      <c r="E110" s="27"/>
      <c r="F110" s="27"/>
      <c r="G110" s="27"/>
    </row>
    <row r="111" spans="1:10" ht="17.45" customHeight="1" x14ac:dyDescent="0.35">
      <c r="A111" s="13">
        <v>10</v>
      </c>
      <c r="B111" s="3" t="s">
        <v>111</v>
      </c>
      <c r="C111" s="53" t="s">
        <v>1456</v>
      </c>
      <c r="D111" s="24"/>
      <c r="E111" s="27"/>
      <c r="F111" s="27"/>
      <c r="G111" s="27"/>
    </row>
    <row r="112" spans="1:10" ht="17.45" customHeight="1" x14ac:dyDescent="0.35">
      <c r="A112" s="13">
        <v>11</v>
      </c>
      <c r="B112" s="3" t="s">
        <v>112</v>
      </c>
      <c r="C112" s="53" t="s">
        <v>1457</v>
      </c>
      <c r="D112" s="24"/>
      <c r="E112" s="27"/>
      <c r="F112" s="27"/>
      <c r="G112" s="27"/>
    </row>
    <row r="113" spans="1:10" ht="17.45" customHeight="1" x14ac:dyDescent="0.35">
      <c r="A113" s="13">
        <v>12</v>
      </c>
      <c r="B113" s="3" t="s">
        <v>113</v>
      </c>
      <c r="C113" s="53" t="s">
        <v>1458</v>
      </c>
      <c r="D113" s="24"/>
      <c r="E113" s="27"/>
      <c r="F113" s="27"/>
      <c r="G113" s="27"/>
    </row>
    <row r="114" spans="1:10" ht="17.45" customHeight="1" x14ac:dyDescent="0.35">
      <c r="A114" s="7">
        <v>13</v>
      </c>
      <c r="B114" s="3" t="s">
        <v>114</v>
      </c>
      <c r="C114" s="53" t="s">
        <v>1459</v>
      </c>
      <c r="D114" s="24"/>
      <c r="E114" s="27"/>
      <c r="F114" s="27"/>
      <c r="G114" s="27"/>
    </row>
    <row r="115" spans="1:10" ht="17.45" customHeight="1" x14ac:dyDescent="0.35">
      <c r="A115" s="7">
        <v>14</v>
      </c>
      <c r="B115" s="3" t="s">
        <v>115</v>
      </c>
      <c r="C115" s="53" t="s">
        <v>1460</v>
      </c>
      <c r="D115" s="24"/>
      <c r="E115" s="27"/>
      <c r="F115" s="27"/>
      <c r="G115" s="27"/>
    </row>
    <row r="116" spans="1:10" ht="17.45" customHeight="1" x14ac:dyDescent="0.35">
      <c r="A116" s="7">
        <v>15</v>
      </c>
      <c r="B116" s="3" t="s">
        <v>116</v>
      </c>
      <c r="C116" s="53" t="s">
        <v>1461</v>
      </c>
      <c r="D116" s="24"/>
      <c r="E116" s="27"/>
      <c r="F116" s="27"/>
      <c r="G116" s="27"/>
    </row>
    <row r="117" spans="1:10" ht="17.45" customHeight="1" x14ac:dyDescent="0.35">
      <c r="A117" s="13">
        <v>16</v>
      </c>
      <c r="B117" s="3" t="s">
        <v>117</v>
      </c>
      <c r="C117" s="53" t="s">
        <v>1462</v>
      </c>
      <c r="D117" s="24"/>
      <c r="E117" s="27"/>
      <c r="F117" s="27"/>
      <c r="G117" s="27"/>
    </row>
    <row r="118" spans="1:10" ht="17.45" customHeight="1" x14ac:dyDescent="0.35">
      <c r="A118" s="13">
        <v>17</v>
      </c>
      <c r="B118" s="3" t="s">
        <v>118</v>
      </c>
      <c r="C118" s="53" t="s">
        <v>1463</v>
      </c>
      <c r="D118" s="24"/>
      <c r="E118" s="27"/>
      <c r="F118" s="27"/>
      <c r="G118" s="27"/>
    </row>
    <row r="119" spans="1:10" ht="17.45" customHeight="1" x14ac:dyDescent="0.35">
      <c r="A119" s="13">
        <v>18</v>
      </c>
      <c r="B119" s="3" t="s">
        <v>119</v>
      </c>
      <c r="C119" s="53" t="s">
        <v>1464</v>
      </c>
      <c r="D119" s="24"/>
      <c r="E119" s="27"/>
      <c r="F119" s="27"/>
      <c r="G119" s="27"/>
    </row>
    <row r="120" spans="1:10" ht="17.45" customHeight="1" x14ac:dyDescent="0.35">
      <c r="A120" s="7">
        <v>19</v>
      </c>
      <c r="B120" s="25">
        <v>19878</v>
      </c>
      <c r="C120" s="26" t="s">
        <v>1577</v>
      </c>
      <c r="D120" s="14"/>
      <c r="E120" s="8"/>
      <c r="F120" s="8"/>
      <c r="G120" s="8"/>
    </row>
    <row r="121" spans="1:10" ht="17.45" customHeight="1" x14ac:dyDescent="0.35">
      <c r="A121" s="7">
        <v>20</v>
      </c>
      <c r="B121" s="3" t="s">
        <v>121</v>
      </c>
      <c r="C121" s="53" t="s">
        <v>1465</v>
      </c>
      <c r="D121" s="14"/>
      <c r="E121" s="8"/>
      <c r="F121" s="37"/>
      <c r="G121" s="8"/>
    </row>
    <row r="122" spans="1:10" ht="17.45" customHeight="1" x14ac:dyDescent="0.35">
      <c r="A122" s="7">
        <v>21</v>
      </c>
      <c r="B122" s="24">
        <v>19884</v>
      </c>
      <c r="C122" s="27" t="s">
        <v>1578</v>
      </c>
      <c r="D122" s="14"/>
      <c r="E122" s="8"/>
      <c r="F122" s="8"/>
      <c r="G122" s="8"/>
    </row>
    <row r="123" spans="1:10" ht="17.45" customHeight="1" x14ac:dyDescent="0.35">
      <c r="A123" s="7">
        <v>22</v>
      </c>
      <c r="B123" s="7" t="s">
        <v>156</v>
      </c>
      <c r="C123" s="54" t="s">
        <v>1466</v>
      </c>
      <c r="D123" s="14"/>
      <c r="E123" s="8"/>
      <c r="F123" s="8"/>
      <c r="G123" s="8"/>
    </row>
    <row r="124" spans="1:10" s="11" customFormat="1" ht="17.45" customHeight="1" x14ac:dyDescent="0.35">
      <c r="A124" s="7">
        <v>23</v>
      </c>
      <c r="B124" s="14">
        <v>19941</v>
      </c>
      <c r="C124" s="8" t="s">
        <v>195</v>
      </c>
      <c r="D124" s="14"/>
      <c r="E124" s="8"/>
      <c r="F124" s="8"/>
      <c r="G124" s="8"/>
      <c r="H124" s="2"/>
      <c r="I124" s="2"/>
      <c r="J124" s="2"/>
    </row>
    <row r="125" spans="1:10" ht="17.45" customHeight="1" x14ac:dyDescent="0.35">
      <c r="A125" s="7">
        <v>24</v>
      </c>
      <c r="B125" s="14">
        <v>19965</v>
      </c>
      <c r="C125" s="8" t="s">
        <v>1467</v>
      </c>
      <c r="D125" s="14"/>
      <c r="E125" s="8"/>
      <c r="F125" s="8"/>
      <c r="G125" s="8"/>
    </row>
    <row r="126" spans="1:10" s="11" customFormat="1" ht="17.45" customHeight="1" x14ac:dyDescent="0.35">
      <c r="A126" s="7">
        <v>25</v>
      </c>
      <c r="B126" s="14">
        <v>19982</v>
      </c>
      <c r="C126" s="8" t="s">
        <v>199</v>
      </c>
      <c r="D126" s="14"/>
      <c r="E126" s="8"/>
      <c r="F126" s="8"/>
      <c r="G126" s="8"/>
      <c r="H126" s="2"/>
      <c r="I126" s="2"/>
      <c r="J126" s="2"/>
    </row>
    <row r="127" spans="1:10" s="11" customFormat="1" ht="17.45" customHeight="1" x14ac:dyDescent="0.35">
      <c r="A127" s="7">
        <v>26</v>
      </c>
      <c r="B127" s="14">
        <v>19997</v>
      </c>
      <c r="C127" s="21" t="s">
        <v>1468</v>
      </c>
      <c r="D127" s="14"/>
      <c r="E127" s="8"/>
      <c r="F127" s="8"/>
      <c r="G127" s="8"/>
      <c r="H127" s="2"/>
      <c r="I127" s="2"/>
      <c r="J127" s="2"/>
    </row>
    <row r="128" spans="1:10" ht="17.45" customHeight="1" x14ac:dyDescent="0.35">
      <c r="A128" s="10"/>
      <c r="D128" s="35"/>
      <c r="E128" s="9"/>
      <c r="F128" s="9"/>
      <c r="G128" s="9"/>
    </row>
    <row r="129" spans="1:7" ht="17.45" customHeight="1" x14ac:dyDescent="0.35">
      <c r="A129" s="10"/>
      <c r="D129" s="35"/>
      <c r="E129" s="9"/>
      <c r="F129" s="9"/>
      <c r="G129" s="9"/>
    </row>
    <row r="130" spans="1:7" ht="17.45" customHeight="1" x14ac:dyDescent="0.35">
      <c r="A130" s="16"/>
      <c r="D130" s="35"/>
      <c r="E130" s="9"/>
      <c r="F130" s="9"/>
      <c r="G130" s="9"/>
    </row>
    <row r="131" spans="1:7" ht="17.45" customHeight="1" x14ac:dyDescent="0.35">
      <c r="A131" s="16"/>
      <c r="D131" s="35"/>
      <c r="E131" s="9"/>
      <c r="F131" s="9"/>
      <c r="G131" s="9"/>
    </row>
    <row r="132" spans="1:7" ht="17.45" customHeight="1" x14ac:dyDescent="0.35">
      <c r="A132" s="16"/>
      <c r="D132" s="35"/>
      <c r="E132" s="9"/>
      <c r="F132" s="9"/>
      <c r="G132" s="9"/>
    </row>
    <row r="133" spans="1:7" ht="17.45" customHeight="1" x14ac:dyDescent="0.35">
      <c r="A133" s="16"/>
      <c r="D133" s="35"/>
      <c r="E133" s="9"/>
      <c r="F133" s="9"/>
      <c r="G133" s="9"/>
    </row>
    <row r="134" spans="1:7" ht="17.45" customHeight="1" x14ac:dyDescent="0.35">
      <c r="A134" s="10"/>
      <c r="D134" s="35"/>
      <c r="E134" s="9"/>
      <c r="F134" s="9"/>
      <c r="G134" s="9"/>
    </row>
    <row r="135" spans="1:7" ht="17.45" customHeight="1" x14ac:dyDescent="0.35">
      <c r="A135" s="10"/>
      <c r="D135" s="35"/>
      <c r="E135" s="9"/>
      <c r="F135" s="9"/>
      <c r="G135" s="9"/>
    </row>
    <row r="136" spans="1:7" ht="17.45" customHeight="1" x14ac:dyDescent="0.35">
      <c r="A136" s="10"/>
      <c r="D136" s="35"/>
      <c r="E136" s="9"/>
      <c r="F136" s="9"/>
      <c r="G136" s="9"/>
    </row>
    <row r="137" spans="1:7" ht="17.45" customHeight="1" x14ac:dyDescent="0.35">
      <c r="A137" s="10"/>
      <c r="D137" s="35"/>
      <c r="E137" s="9"/>
      <c r="F137" s="9"/>
      <c r="G137" s="9"/>
    </row>
    <row r="138" spans="1:7" ht="17.45" customHeight="1" x14ac:dyDescent="0.35">
      <c r="A138" s="10"/>
      <c r="D138" s="35"/>
      <c r="E138" s="9"/>
      <c r="F138" s="9"/>
      <c r="G138" s="9"/>
    </row>
    <row r="139" spans="1:7" ht="17.45" customHeight="1" x14ac:dyDescent="0.35">
      <c r="A139" s="10"/>
      <c r="D139" s="35"/>
      <c r="E139" s="9"/>
      <c r="F139" s="9"/>
      <c r="G139" s="9"/>
    </row>
    <row r="140" spans="1:7" ht="17.45" customHeight="1" x14ac:dyDescent="0.35">
      <c r="A140" s="10"/>
      <c r="D140" s="35"/>
      <c r="E140" s="9"/>
      <c r="F140" s="9"/>
      <c r="G140" s="9"/>
    </row>
    <row r="141" spans="1:7" ht="17.45" customHeight="1" x14ac:dyDescent="0.35">
      <c r="A141" s="10"/>
      <c r="D141" s="35"/>
      <c r="E141" s="9"/>
      <c r="F141" s="9"/>
      <c r="G141" s="9"/>
    </row>
    <row r="142" spans="1:7" ht="17.45" customHeight="1" x14ac:dyDescent="0.35">
      <c r="A142" s="10"/>
      <c r="D142" s="35"/>
      <c r="E142" s="9"/>
      <c r="F142" s="9"/>
      <c r="G142" s="9"/>
    </row>
    <row r="145" spans="1:10" ht="17.45" customHeight="1" x14ac:dyDescent="0.35">
      <c r="A145" s="35"/>
      <c r="B145" s="226" t="s">
        <v>0</v>
      </c>
      <c r="C145" s="226"/>
      <c r="D145" s="226"/>
      <c r="E145" s="226"/>
      <c r="F145" s="226"/>
      <c r="G145" s="226"/>
    </row>
    <row r="146" spans="1:10" ht="17.45" customHeight="1" x14ac:dyDescent="0.35">
      <c r="B146" s="226" t="str">
        <f>CONCATENATE("รายชื่อนักเรียน  ",'สรุปจำนวน-นร.'!$B$2," ชั้นมัธยมศึกษาปีที่ 6/4 (วิทย์ - คณิต)")</f>
        <v>รายชื่อนักเรียน  ภาคเรียนที่ 2 ปีการศึกษา 2568 ชั้นมัธยมศึกษาปีที่ 6/4 (วิทย์ - คณิต)</v>
      </c>
      <c r="C146" s="226"/>
      <c r="D146" s="226"/>
      <c r="E146" s="226"/>
      <c r="F146" s="226"/>
      <c r="G146" s="226"/>
    </row>
    <row r="147" spans="1:10" ht="17.45" customHeight="1" x14ac:dyDescent="0.35">
      <c r="B147" s="226" t="str">
        <f>"ครูที่ปรึกษา : "&amp;ครูที่ปรึกษา!$D$54</f>
        <v>ครูที่ปรึกษา : 1. นางสาวสุมนา อึ้งพลาชัย 2.  ว่าที่ ร.ต.วิชชาวุธ  อุ่นสิม</v>
      </c>
      <c r="C147" s="226"/>
      <c r="D147" s="226"/>
      <c r="E147" s="226"/>
      <c r="F147" s="226"/>
      <c r="G147" s="226"/>
    </row>
    <row r="148" spans="1:10" s="9" customFormat="1" ht="17.45" customHeight="1" x14ac:dyDescent="0.35">
      <c r="B148" s="219" t="str" cm="1">
        <f t="array" ref="B148">"ชาย  " &amp; SUM(COUNTIF(C150:C192,{"นาย","เด็กชาย"}&amp;"*")) &amp; "  คน     หญิง  " &amp; SUM(COUNTIF(C150:C192,{"นางสาว","เด็กหญิง"}&amp;"*")) &amp; "  คน     รวม  " &amp; COUNTA(C150:C192) &amp; "  คน"</f>
        <v>ชาย  17  คน     หญิง  7  คน     รวม  24  คน</v>
      </c>
      <c r="C148" s="219"/>
      <c r="D148" s="219"/>
      <c r="E148" s="219"/>
      <c r="F148" s="219"/>
      <c r="G148" s="219"/>
      <c r="J148" s="2"/>
    </row>
    <row r="149" spans="1:10" s="11" customFormat="1" ht="17.45" customHeight="1" x14ac:dyDescent="0.35">
      <c r="A149" s="13" t="s">
        <v>1</v>
      </c>
      <c r="B149" s="13" t="s">
        <v>2</v>
      </c>
      <c r="C149" s="24" t="s">
        <v>35</v>
      </c>
      <c r="D149" s="24"/>
      <c r="E149" s="27"/>
      <c r="F149" s="27"/>
      <c r="G149" s="27"/>
      <c r="J149" s="2"/>
    </row>
    <row r="150" spans="1:10" ht="17.45" customHeight="1" x14ac:dyDescent="0.35">
      <c r="A150" s="13">
        <v>1</v>
      </c>
      <c r="B150" s="3" t="s">
        <v>123</v>
      </c>
      <c r="C150" s="53" t="s">
        <v>1469</v>
      </c>
      <c r="D150" s="24"/>
      <c r="E150" s="27"/>
      <c r="F150" s="27"/>
      <c r="G150" s="27"/>
    </row>
    <row r="151" spans="1:10" s="9" customFormat="1" ht="17.45" customHeight="1" x14ac:dyDescent="0.35">
      <c r="A151" s="13">
        <v>2</v>
      </c>
      <c r="B151" s="3" t="s">
        <v>124</v>
      </c>
      <c r="C151" s="53" t="s">
        <v>1470</v>
      </c>
      <c r="D151" s="24"/>
      <c r="E151" s="27"/>
      <c r="F151" s="27"/>
      <c r="G151" s="27"/>
      <c r="J151" s="2"/>
    </row>
    <row r="152" spans="1:10" s="11" customFormat="1" ht="17.45" customHeight="1" x14ac:dyDescent="0.35">
      <c r="A152" s="13">
        <v>3</v>
      </c>
      <c r="B152" s="18">
        <v>18318</v>
      </c>
      <c r="C152" s="21" t="s">
        <v>1471</v>
      </c>
      <c r="D152" s="14"/>
      <c r="E152" s="8"/>
      <c r="F152" s="8"/>
      <c r="G152" s="8"/>
      <c r="J152" s="2"/>
    </row>
    <row r="153" spans="1:10" s="11" customFormat="1" ht="17.45" customHeight="1" x14ac:dyDescent="0.35">
      <c r="A153" s="13">
        <v>4</v>
      </c>
      <c r="B153" s="3" t="s">
        <v>125</v>
      </c>
      <c r="C153" s="53" t="s">
        <v>1472</v>
      </c>
      <c r="D153" s="42"/>
      <c r="E153" s="31"/>
      <c r="F153" s="31"/>
      <c r="G153" s="31"/>
      <c r="J153" s="2"/>
    </row>
    <row r="154" spans="1:10" ht="17.45" customHeight="1" x14ac:dyDescent="0.35">
      <c r="A154" s="13">
        <v>5</v>
      </c>
      <c r="B154" s="3" t="s">
        <v>126</v>
      </c>
      <c r="C154" s="53" t="s">
        <v>1473</v>
      </c>
      <c r="D154" s="24"/>
      <c r="E154" s="27"/>
      <c r="F154" s="27"/>
      <c r="G154" s="27"/>
    </row>
    <row r="155" spans="1:10" ht="17.45" customHeight="1" x14ac:dyDescent="0.35">
      <c r="A155" s="13">
        <v>6</v>
      </c>
      <c r="B155" s="3" t="s">
        <v>127</v>
      </c>
      <c r="C155" s="53" t="s">
        <v>1474</v>
      </c>
      <c r="D155" s="14"/>
      <c r="E155" s="8"/>
      <c r="F155" s="8"/>
      <c r="G155" s="8"/>
    </row>
    <row r="156" spans="1:10" ht="17.45" customHeight="1" x14ac:dyDescent="0.35">
      <c r="A156" s="13">
        <v>7</v>
      </c>
      <c r="B156" s="3" t="s">
        <v>128</v>
      </c>
      <c r="C156" s="53" t="s">
        <v>1475</v>
      </c>
      <c r="D156" s="42"/>
      <c r="E156" s="31"/>
      <c r="F156" s="31"/>
      <c r="G156" s="31"/>
    </row>
    <row r="157" spans="1:10" ht="17.45" customHeight="1" x14ac:dyDescent="0.35">
      <c r="A157" s="13">
        <v>8</v>
      </c>
      <c r="B157" s="3" t="s">
        <v>129</v>
      </c>
      <c r="C157" s="53" t="s">
        <v>1476</v>
      </c>
      <c r="D157" s="42"/>
      <c r="E157" s="31"/>
      <c r="F157" s="31"/>
      <c r="G157" s="31"/>
    </row>
    <row r="158" spans="1:10" ht="17.45" customHeight="1" x14ac:dyDescent="0.35">
      <c r="A158" s="13">
        <v>9</v>
      </c>
      <c r="B158" s="3" t="s">
        <v>130</v>
      </c>
      <c r="C158" s="53" t="s">
        <v>1477</v>
      </c>
      <c r="D158" s="24"/>
      <c r="E158" s="27"/>
      <c r="F158" s="27"/>
      <c r="G158" s="27"/>
    </row>
    <row r="159" spans="1:10" ht="17.45" customHeight="1" x14ac:dyDescent="0.35">
      <c r="A159" s="13">
        <v>10</v>
      </c>
      <c r="B159" s="7" t="s">
        <v>131</v>
      </c>
      <c r="C159" s="54" t="s">
        <v>1478</v>
      </c>
      <c r="D159" s="24"/>
      <c r="E159" s="27"/>
      <c r="F159" s="27"/>
      <c r="G159" s="27"/>
    </row>
    <row r="160" spans="1:10" ht="17.45" customHeight="1" x14ac:dyDescent="0.35">
      <c r="A160" s="13">
        <v>11</v>
      </c>
      <c r="B160" s="3" t="s">
        <v>132</v>
      </c>
      <c r="C160" s="53" t="s">
        <v>1479</v>
      </c>
      <c r="D160" s="24"/>
      <c r="E160" s="27"/>
      <c r="F160" s="27"/>
      <c r="G160" s="27"/>
    </row>
    <row r="161" spans="1:10" ht="17.45" customHeight="1" x14ac:dyDescent="0.35">
      <c r="A161" s="7">
        <v>12</v>
      </c>
      <c r="B161" s="13" t="s">
        <v>120</v>
      </c>
      <c r="C161" s="56" t="s">
        <v>1480</v>
      </c>
      <c r="D161" s="24"/>
      <c r="E161" s="27"/>
      <c r="F161" s="27"/>
      <c r="G161" s="27"/>
    </row>
    <row r="162" spans="1:10" ht="17.45" customHeight="1" x14ac:dyDescent="0.35">
      <c r="A162" s="7">
        <v>13</v>
      </c>
      <c r="B162" s="3" t="s">
        <v>133</v>
      </c>
      <c r="C162" s="53" t="s">
        <v>1481</v>
      </c>
      <c r="D162" s="24"/>
      <c r="E162" s="27"/>
      <c r="F162" s="27"/>
      <c r="G162" s="27"/>
    </row>
    <row r="163" spans="1:10" ht="17.45" customHeight="1" x14ac:dyDescent="0.35">
      <c r="A163" s="13">
        <v>14</v>
      </c>
      <c r="B163" s="3" t="s">
        <v>134</v>
      </c>
      <c r="C163" s="53" t="s">
        <v>1573</v>
      </c>
      <c r="D163" s="24"/>
      <c r="E163" s="27"/>
      <c r="F163" s="27"/>
      <c r="G163" s="27"/>
    </row>
    <row r="164" spans="1:10" s="11" customFormat="1" ht="17.45" customHeight="1" x14ac:dyDescent="0.35">
      <c r="A164" s="13">
        <v>15</v>
      </c>
      <c r="B164" s="3" t="s">
        <v>135</v>
      </c>
      <c r="C164" s="53" t="s">
        <v>1482</v>
      </c>
      <c r="D164" s="24"/>
      <c r="E164" s="27"/>
      <c r="F164" s="27"/>
      <c r="G164" s="27"/>
      <c r="J164" s="2"/>
    </row>
    <row r="165" spans="1:10" s="9" customFormat="1" ht="17.45" customHeight="1" x14ac:dyDescent="0.35">
      <c r="A165" s="13">
        <v>16</v>
      </c>
      <c r="B165" s="3" t="s">
        <v>136</v>
      </c>
      <c r="C165" s="53" t="s">
        <v>1483</v>
      </c>
      <c r="D165" s="24"/>
      <c r="E165" s="27"/>
      <c r="F165" s="27"/>
      <c r="G165" s="27"/>
      <c r="J165" s="2"/>
    </row>
    <row r="166" spans="1:10" s="11" customFormat="1" ht="17.45" customHeight="1" x14ac:dyDescent="0.35">
      <c r="A166" s="13">
        <v>17</v>
      </c>
      <c r="B166" s="3" t="s">
        <v>137</v>
      </c>
      <c r="C166" s="53" t="s">
        <v>1484</v>
      </c>
      <c r="D166" s="24"/>
      <c r="E166" s="27"/>
      <c r="F166" s="27"/>
      <c r="G166" s="27"/>
      <c r="J166" s="2"/>
    </row>
    <row r="167" spans="1:10" ht="17.45" customHeight="1" x14ac:dyDescent="0.35">
      <c r="A167" s="13">
        <v>18</v>
      </c>
      <c r="B167" s="3" t="s">
        <v>138</v>
      </c>
      <c r="C167" s="53" t="s">
        <v>1485</v>
      </c>
      <c r="D167" s="24"/>
      <c r="E167" s="27"/>
      <c r="F167" s="27"/>
      <c r="G167" s="27"/>
    </row>
    <row r="168" spans="1:10" ht="17.45" customHeight="1" x14ac:dyDescent="0.35">
      <c r="A168" s="13">
        <v>19</v>
      </c>
      <c r="B168" s="3" t="s">
        <v>139</v>
      </c>
      <c r="C168" s="53" t="s">
        <v>1486</v>
      </c>
      <c r="D168" s="42"/>
      <c r="E168" s="31"/>
      <c r="F168" s="31"/>
      <c r="G168" s="31"/>
    </row>
    <row r="169" spans="1:10" ht="17.45" customHeight="1" x14ac:dyDescent="0.35">
      <c r="A169" s="13">
        <v>20</v>
      </c>
      <c r="B169" s="3" t="s">
        <v>140</v>
      </c>
      <c r="C169" s="53" t="s">
        <v>1487</v>
      </c>
      <c r="D169" s="14"/>
      <c r="E169" s="8"/>
      <c r="F169" s="37"/>
      <c r="G169" s="8"/>
    </row>
    <row r="170" spans="1:10" ht="17.45" customHeight="1" x14ac:dyDescent="0.35">
      <c r="A170" s="13">
        <v>21</v>
      </c>
      <c r="B170" s="3" t="s">
        <v>141</v>
      </c>
      <c r="C170" s="53" t="s">
        <v>1488</v>
      </c>
      <c r="D170" s="42"/>
      <c r="E170" s="31"/>
      <c r="F170" s="31"/>
      <c r="G170" s="31"/>
    </row>
    <row r="171" spans="1:10" s="9" customFormat="1" ht="17.45" customHeight="1" x14ac:dyDescent="0.35">
      <c r="A171" s="13">
        <v>22</v>
      </c>
      <c r="B171" s="24">
        <v>19958</v>
      </c>
      <c r="C171" s="27" t="s">
        <v>1489</v>
      </c>
      <c r="D171" s="14"/>
      <c r="E171" s="8"/>
      <c r="F171" s="8"/>
      <c r="G171" s="8"/>
      <c r="J171" s="2"/>
    </row>
    <row r="172" spans="1:10" ht="17.45" customHeight="1" x14ac:dyDescent="0.35">
      <c r="A172" s="13">
        <v>23</v>
      </c>
      <c r="B172" s="24">
        <v>19988</v>
      </c>
      <c r="C172" s="27" t="s">
        <v>203</v>
      </c>
      <c r="D172" s="14"/>
      <c r="E172" s="8"/>
      <c r="F172" s="8"/>
      <c r="G172" s="8"/>
    </row>
    <row r="173" spans="1:10" s="11" customFormat="1" ht="17.45" customHeight="1" x14ac:dyDescent="0.35">
      <c r="A173" s="7">
        <v>24</v>
      </c>
      <c r="B173" s="24">
        <v>20489</v>
      </c>
      <c r="C173" s="27" t="s">
        <v>626</v>
      </c>
      <c r="D173" s="14"/>
      <c r="E173" s="8"/>
      <c r="F173" s="8"/>
      <c r="G173" s="8"/>
      <c r="H173" s="2"/>
      <c r="I173" s="2"/>
      <c r="J173" s="2"/>
    </row>
    <row r="174" spans="1:10" ht="17.45" customHeight="1" x14ac:dyDescent="0.35">
      <c r="A174" s="193"/>
      <c r="B174" s="196"/>
      <c r="C174" s="196"/>
      <c r="D174" s="195"/>
      <c r="E174" s="194"/>
      <c r="F174" s="194"/>
      <c r="G174" s="194"/>
    </row>
    <row r="175" spans="1:10" ht="17.45" customHeight="1" x14ac:dyDescent="0.35">
      <c r="A175" s="10"/>
      <c r="D175" s="35"/>
      <c r="E175" s="9"/>
      <c r="F175" s="9"/>
      <c r="G175" s="9"/>
    </row>
    <row r="176" spans="1:10" ht="17.45" customHeight="1" x14ac:dyDescent="0.35">
      <c r="A176" s="10"/>
      <c r="D176" s="35"/>
      <c r="E176" s="9"/>
      <c r="F176" s="9"/>
      <c r="G176" s="9"/>
    </row>
    <row r="177" spans="1:7" ht="17.45" customHeight="1" x14ac:dyDescent="0.35">
      <c r="A177" s="10"/>
      <c r="D177" s="35"/>
      <c r="E177" s="9"/>
      <c r="F177" s="9"/>
      <c r="G177" s="9"/>
    </row>
    <row r="178" spans="1:7" ht="17.45" customHeight="1" x14ac:dyDescent="0.35">
      <c r="A178" s="10"/>
      <c r="D178" s="35"/>
      <c r="E178" s="9"/>
      <c r="F178" s="9"/>
      <c r="G178" s="9"/>
    </row>
    <row r="179" spans="1:7" ht="17.45" customHeight="1" x14ac:dyDescent="0.35">
      <c r="A179" s="10"/>
      <c r="D179" s="35"/>
      <c r="E179" s="9"/>
      <c r="F179" s="9"/>
      <c r="G179" s="9"/>
    </row>
    <row r="180" spans="1:7" ht="17.45" customHeight="1" x14ac:dyDescent="0.35">
      <c r="A180" s="10"/>
      <c r="D180" s="35"/>
      <c r="E180" s="9"/>
      <c r="F180" s="9"/>
      <c r="G180" s="9"/>
    </row>
    <row r="181" spans="1:7" ht="17.45" customHeight="1" x14ac:dyDescent="0.35">
      <c r="A181" s="10"/>
      <c r="B181" s="25"/>
      <c r="D181" s="35"/>
      <c r="E181" s="9"/>
      <c r="F181" s="9"/>
      <c r="G181" s="9"/>
    </row>
    <row r="182" spans="1:7" ht="17.45" customHeight="1" x14ac:dyDescent="0.35">
      <c r="A182" s="10"/>
      <c r="D182" s="35"/>
      <c r="E182" s="9"/>
      <c r="F182" s="9"/>
      <c r="G182" s="9"/>
    </row>
    <row r="183" spans="1:7" ht="17.45" customHeight="1" x14ac:dyDescent="0.35">
      <c r="A183" s="10"/>
      <c r="D183" s="35"/>
      <c r="E183" s="9"/>
      <c r="F183" s="9"/>
      <c r="G183" s="9"/>
    </row>
    <row r="184" spans="1:7" ht="17.45" customHeight="1" x14ac:dyDescent="0.35">
      <c r="A184" s="10"/>
      <c r="D184" s="35"/>
      <c r="E184" s="9"/>
      <c r="F184" s="9"/>
      <c r="G184" s="9"/>
    </row>
    <row r="185" spans="1:7" ht="17.45" customHeight="1" x14ac:dyDescent="0.35">
      <c r="A185" s="10"/>
      <c r="D185" s="35"/>
      <c r="E185" s="9"/>
      <c r="F185" s="9"/>
      <c r="G185" s="9"/>
    </row>
    <row r="186" spans="1:7" ht="17.45" customHeight="1" x14ac:dyDescent="0.35">
      <c r="A186" s="10"/>
      <c r="D186" s="35"/>
      <c r="E186" s="9"/>
      <c r="F186" s="9"/>
      <c r="G186" s="9"/>
    </row>
    <row r="187" spans="1:7" ht="17.45" customHeight="1" x14ac:dyDescent="0.35">
      <c r="A187" s="10"/>
      <c r="D187" s="35"/>
      <c r="E187" s="9"/>
      <c r="F187" s="9"/>
      <c r="G187" s="9"/>
    </row>
    <row r="188" spans="1:7" ht="17.45" customHeight="1" x14ac:dyDescent="0.35">
      <c r="A188" s="10"/>
      <c r="B188" s="25"/>
      <c r="D188" s="35"/>
      <c r="E188" s="9"/>
      <c r="F188" s="9"/>
      <c r="G188" s="9"/>
    </row>
    <row r="189" spans="1:7" ht="17.45" customHeight="1" x14ac:dyDescent="0.35">
      <c r="A189" s="10"/>
      <c r="B189" s="25"/>
      <c r="D189" s="35"/>
      <c r="E189" s="9"/>
      <c r="F189" s="9"/>
      <c r="G189" s="9"/>
    </row>
    <row r="193" spans="1:10" s="11" customFormat="1" ht="17.45" customHeight="1" x14ac:dyDescent="0.35">
      <c r="B193" s="226" t="s">
        <v>0</v>
      </c>
      <c r="C193" s="226"/>
      <c r="D193" s="226"/>
      <c r="E193" s="226"/>
      <c r="F193" s="226"/>
      <c r="G193" s="226"/>
      <c r="J193" s="2"/>
    </row>
    <row r="194" spans="1:10" s="11" customFormat="1" ht="17.45" customHeight="1" x14ac:dyDescent="0.35">
      <c r="B194" s="226" t="str">
        <f>CONCATENATE("รายชื่อนักเรียน  ",'สรุปจำนวน-นร.'!$B$2," ชั้นมัธยมศึกษาปีที่ 6/5 (วิทย์ - คณิต)")</f>
        <v>รายชื่อนักเรียน  ภาคเรียนที่ 2 ปีการศึกษา 2568 ชั้นมัธยมศึกษาปีที่ 6/5 (วิทย์ - คณิต)</v>
      </c>
      <c r="C194" s="226"/>
      <c r="D194" s="226"/>
      <c r="E194" s="226"/>
      <c r="F194" s="226"/>
      <c r="G194" s="226"/>
      <c r="J194" s="2"/>
    </row>
    <row r="195" spans="1:10" s="11" customFormat="1" ht="17.45" customHeight="1" x14ac:dyDescent="0.35">
      <c r="B195" s="226" t="str">
        <f>"ครูที่ปรึกษา : "&amp;ครูที่ปรึกษา!$D$55</f>
        <v xml:space="preserve">ครูที่ปรึกษา : 1. นายณภัทร ดลเอี่ยม </v>
      </c>
      <c r="C195" s="226"/>
      <c r="D195" s="226"/>
      <c r="E195" s="226"/>
      <c r="F195" s="226"/>
      <c r="G195" s="226"/>
      <c r="J195" s="2"/>
    </row>
    <row r="196" spans="1:10" ht="17.45" customHeight="1" x14ac:dyDescent="0.35">
      <c r="B196" s="219" t="str">
        <f>"ชาย  " &amp; SUM(COUNTIF(C198:C240,{"นาย","เด็กชาย"}&amp;"*")) &amp; "  คน     หญิง  " &amp; SUM(COUNTIF(C198:C240,{"นางสาว","เด็กหญิง"}&amp;"*")) &amp; "  คน     รวม  " &amp; COUNTA(C198:C240) &amp; "  คน"</f>
        <v>ชาย  14  คน     หญิง  4  คน     รวม  18  คน</v>
      </c>
      <c r="C196" s="219"/>
      <c r="D196" s="219"/>
      <c r="E196" s="219"/>
      <c r="F196" s="219"/>
      <c r="G196" s="219"/>
    </row>
    <row r="197" spans="1:10" ht="17.45" customHeight="1" x14ac:dyDescent="0.35">
      <c r="A197" s="13" t="s">
        <v>1</v>
      </c>
      <c r="B197" s="13" t="s">
        <v>2</v>
      </c>
      <c r="C197" s="24" t="s">
        <v>35</v>
      </c>
      <c r="D197" s="24"/>
      <c r="E197" s="27"/>
      <c r="F197" s="27"/>
      <c r="G197" s="27"/>
    </row>
    <row r="198" spans="1:10" ht="17.45" customHeight="1" x14ac:dyDescent="0.35">
      <c r="A198" s="13">
        <v>1</v>
      </c>
      <c r="B198" s="3" t="s">
        <v>142</v>
      </c>
      <c r="C198" s="53" t="s">
        <v>1490</v>
      </c>
      <c r="D198" s="42"/>
      <c r="E198" s="31"/>
      <c r="F198" s="31"/>
      <c r="G198" s="31"/>
    </row>
    <row r="199" spans="1:10" ht="17.45" customHeight="1" x14ac:dyDescent="0.35">
      <c r="A199" s="13">
        <v>2</v>
      </c>
      <c r="B199" s="3" t="s">
        <v>143</v>
      </c>
      <c r="C199" s="53" t="s">
        <v>1491</v>
      </c>
      <c r="D199" s="42"/>
      <c r="E199" s="31"/>
      <c r="F199" s="31"/>
      <c r="G199" s="31"/>
    </row>
    <row r="200" spans="1:10" ht="17.45" customHeight="1" x14ac:dyDescent="0.35">
      <c r="A200" s="13">
        <v>3</v>
      </c>
      <c r="B200" s="24">
        <v>18261</v>
      </c>
      <c r="C200" s="27" t="s">
        <v>209</v>
      </c>
      <c r="D200" s="42"/>
      <c r="E200" s="31"/>
      <c r="F200" s="31"/>
      <c r="G200" s="31"/>
    </row>
    <row r="201" spans="1:10" ht="17.45" customHeight="1" x14ac:dyDescent="0.35">
      <c r="A201" s="13">
        <v>4</v>
      </c>
      <c r="B201" s="3" t="s">
        <v>144</v>
      </c>
      <c r="C201" s="53" t="s">
        <v>1492</v>
      </c>
      <c r="D201" s="24"/>
      <c r="E201" s="27"/>
      <c r="F201" s="27"/>
      <c r="G201" s="27"/>
    </row>
    <row r="202" spans="1:10" ht="17.45" customHeight="1" x14ac:dyDescent="0.35">
      <c r="A202" s="13">
        <v>5</v>
      </c>
      <c r="B202" s="3" t="s">
        <v>145</v>
      </c>
      <c r="C202" s="53" t="s">
        <v>1493</v>
      </c>
      <c r="D202" s="24"/>
      <c r="E202" s="27"/>
      <c r="F202" s="27"/>
      <c r="G202" s="27"/>
    </row>
    <row r="203" spans="1:10" ht="17.45" customHeight="1" x14ac:dyDescent="0.35">
      <c r="A203" s="13">
        <v>6</v>
      </c>
      <c r="B203" s="3" t="s">
        <v>146</v>
      </c>
      <c r="C203" s="53" t="s">
        <v>1494</v>
      </c>
      <c r="D203" s="24"/>
      <c r="E203" s="27"/>
      <c r="F203" s="27"/>
      <c r="G203" s="27"/>
    </row>
    <row r="204" spans="1:10" ht="17.45" customHeight="1" x14ac:dyDescent="0.35">
      <c r="A204" s="13">
        <v>7</v>
      </c>
      <c r="B204" s="3" t="s">
        <v>147</v>
      </c>
      <c r="C204" s="53" t="s">
        <v>1495</v>
      </c>
      <c r="D204" s="24"/>
      <c r="E204" s="27"/>
      <c r="F204" s="27"/>
      <c r="G204" s="27"/>
    </row>
    <row r="205" spans="1:10" ht="17.45" customHeight="1" x14ac:dyDescent="0.35">
      <c r="A205" s="13">
        <v>8</v>
      </c>
      <c r="B205" s="3" t="s">
        <v>641</v>
      </c>
      <c r="C205" s="53" t="s">
        <v>1496</v>
      </c>
      <c r="D205" s="24"/>
      <c r="E205" s="27"/>
      <c r="F205" s="27"/>
      <c r="G205" s="27"/>
    </row>
    <row r="206" spans="1:10" ht="17.45" customHeight="1" x14ac:dyDescent="0.35">
      <c r="A206" s="13">
        <v>9</v>
      </c>
      <c r="B206" s="24">
        <v>18457</v>
      </c>
      <c r="C206" s="27" t="s">
        <v>202</v>
      </c>
      <c r="D206" s="24"/>
      <c r="E206" s="27"/>
      <c r="F206" s="27"/>
      <c r="G206" s="27"/>
    </row>
    <row r="207" spans="1:10" ht="17.45" customHeight="1" x14ac:dyDescent="0.35">
      <c r="A207" s="13">
        <v>10</v>
      </c>
      <c r="B207" s="7" t="s">
        <v>148</v>
      </c>
      <c r="C207" s="54" t="s">
        <v>1497</v>
      </c>
      <c r="D207" s="24"/>
      <c r="E207" s="27"/>
      <c r="F207" s="27"/>
      <c r="G207" s="27"/>
    </row>
    <row r="208" spans="1:10" s="11" customFormat="1" ht="17.45" customHeight="1" x14ac:dyDescent="0.35">
      <c r="A208" s="13">
        <v>11</v>
      </c>
      <c r="B208" s="7" t="s">
        <v>149</v>
      </c>
      <c r="C208" s="54" t="s">
        <v>1498</v>
      </c>
      <c r="D208" s="24"/>
      <c r="E208" s="27"/>
      <c r="F208" s="27"/>
      <c r="G208" s="27"/>
      <c r="J208" s="2"/>
    </row>
    <row r="209" spans="1:10" ht="17.45" customHeight="1" x14ac:dyDescent="0.35">
      <c r="A209" s="7">
        <v>12</v>
      </c>
      <c r="B209" s="7" t="s">
        <v>150</v>
      </c>
      <c r="C209" s="54" t="s">
        <v>1499</v>
      </c>
      <c r="D209" s="24"/>
      <c r="E209" s="27"/>
      <c r="F209" s="27"/>
      <c r="G209" s="27"/>
    </row>
    <row r="210" spans="1:10" ht="17.45" customHeight="1" x14ac:dyDescent="0.35">
      <c r="A210" s="7">
        <v>13</v>
      </c>
      <c r="B210" s="7" t="s">
        <v>151</v>
      </c>
      <c r="C210" s="54" t="s">
        <v>1500</v>
      </c>
      <c r="D210" s="24"/>
      <c r="E210" s="27"/>
      <c r="F210" s="27"/>
      <c r="G210" s="27"/>
    </row>
    <row r="211" spans="1:10" ht="17.45" customHeight="1" x14ac:dyDescent="0.35">
      <c r="A211" s="7">
        <v>14</v>
      </c>
      <c r="B211" s="7" t="s">
        <v>152</v>
      </c>
      <c r="C211" s="54" t="s">
        <v>1501</v>
      </c>
      <c r="D211" s="14"/>
      <c r="E211" s="8"/>
      <c r="F211" s="8"/>
      <c r="G211" s="8"/>
    </row>
    <row r="212" spans="1:10" ht="17.45" customHeight="1" x14ac:dyDescent="0.35">
      <c r="A212" s="7">
        <v>15</v>
      </c>
      <c r="B212" s="7" t="s">
        <v>153</v>
      </c>
      <c r="C212" s="54" t="s">
        <v>1502</v>
      </c>
      <c r="D212" s="14"/>
      <c r="E212" s="8"/>
      <c r="F212" s="8"/>
      <c r="G212" s="8"/>
    </row>
    <row r="213" spans="1:10" ht="17.45" customHeight="1" x14ac:dyDescent="0.35">
      <c r="A213" s="7">
        <v>16</v>
      </c>
      <c r="B213" s="7" t="s">
        <v>154</v>
      </c>
      <c r="C213" s="54" t="s">
        <v>1503</v>
      </c>
      <c r="D213" s="14"/>
      <c r="E213" s="8"/>
      <c r="F213" s="8"/>
      <c r="G213" s="8"/>
    </row>
    <row r="214" spans="1:10" ht="17.45" customHeight="1" x14ac:dyDescent="0.35">
      <c r="A214" s="7">
        <v>17</v>
      </c>
      <c r="B214" s="7" t="s">
        <v>155</v>
      </c>
      <c r="C214" s="54" t="s">
        <v>1504</v>
      </c>
      <c r="D214" s="14"/>
      <c r="E214" s="8"/>
      <c r="F214" s="8"/>
      <c r="G214" s="8"/>
    </row>
    <row r="215" spans="1:10" ht="17.45" customHeight="1" x14ac:dyDescent="0.35">
      <c r="A215" s="7">
        <v>18</v>
      </c>
      <c r="B215" s="14">
        <v>19942</v>
      </c>
      <c r="C215" s="8" t="s">
        <v>1505</v>
      </c>
      <c r="D215" s="14"/>
      <c r="E215" s="8"/>
      <c r="F215" s="8"/>
      <c r="G215" s="8"/>
    </row>
    <row r="216" spans="1:10" ht="17.45" customHeight="1" x14ac:dyDescent="0.35">
      <c r="A216" s="193"/>
      <c r="B216" s="196"/>
      <c r="C216" s="196"/>
      <c r="D216" s="195"/>
      <c r="E216" s="194"/>
      <c r="F216" s="194"/>
      <c r="G216" s="194"/>
    </row>
    <row r="217" spans="1:10" ht="17.45" customHeight="1" x14ac:dyDescent="0.35">
      <c r="A217" s="10"/>
      <c r="D217" s="35"/>
      <c r="E217" s="9"/>
      <c r="F217" s="30"/>
      <c r="G217" s="9"/>
    </row>
    <row r="218" spans="1:10" s="11" customFormat="1" ht="17.45" customHeight="1" x14ac:dyDescent="0.35">
      <c r="A218" s="10"/>
      <c r="D218" s="35"/>
      <c r="E218" s="9"/>
      <c r="F218" s="9"/>
      <c r="G218" s="9"/>
      <c r="H218" s="2"/>
      <c r="I218" s="2"/>
      <c r="J218" s="2"/>
    </row>
    <row r="219" spans="1:10" ht="17.45" customHeight="1" x14ac:dyDescent="0.35">
      <c r="A219" s="10"/>
      <c r="D219" s="35"/>
      <c r="E219" s="9"/>
      <c r="F219" s="9"/>
      <c r="G219" s="9"/>
    </row>
    <row r="220" spans="1:10" s="11" customFormat="1" ht="17.45" customHeight="1" x14ac:dyDescent="0.35">
      <c r="A220" s="10"/>
      <c r="D220" s="35"/>
      <c r="E220" s="9"/>
      <c r="F220" s="9"/>
      <c r="G220" s="9"/>
      <c r="H220" s="2"/>
      <c r="I220" s="2"/>
      <c r="J220" s="2"/>
    </row>
    <row r="221" spans="1:10" ht="17.45" customHeight="1" x14ac:dyDescent="0.35">
      <c r="A221" s="10"/>
      <c r="D221" s="35"/>
      <c r="E221" s="9"/>
      <c r="F221" s="9"/>
      <c r="G221" s="9"/>
    </row>
    <row r="222" spans="1:10" ht="17.45" customHeight="1" x14ac:dyDescent="0.35">
      <c r="A222" s="10"/>
      <c r="D222" s="35"/>
      <c r="E222" s="9"/>
      <c r="F222" s="9"/>
      <c r="G222" s="9"/>
    </row>
    <row r="223" spans="1:10" ht="17.45" customHeight="1" x14ac:dyDescent="0.35">
      <c r="A223" s="10"/>
      <c r="D223" s="35"/>
      <c r="E223" s="9"/>
      <c r="F223" s="9"/>
      <c r="G223" s="9"/>
    </row>
    <row r="224" spans="1:10" ht="17.45" customHeight="1" x14ac:dyDescent="0.35">
      <c r="A224" s="10"/>
      <c r="D224" s="35"/>
      <c r="E224" s="9"/>
      <c r="F224" s="9"/>
      <c r="G224" s="9"/>
    </row>
    <row r="225" spans="1:7" ht="17.45" customHeight="1" x14ac:dyDescent="0.35">
      <c r="A225" s="10"/>
      <c r="D225" s="35"/>
      <c r="E225" s="9"/>
      <c r="F225" s="9"/>
      <c r="G225" s="9"/>
    </row>
    <row r="226" spans="1:7" ht="17.45" customHeight="1" x14ac:dyDescent="0.35">
      <c r="A226" s="10"/>
      <c r="D226" s="35"/>
      <c r="E226" s="9"/>
      <c r="F226" s="9"/>
      <c r="G226" s="9"/>
    </row>
    <row r="227" spans="1:7" ht="17.45" customHeight="1" x14ac:dyDescent="0.35">
      <c r="A227" s="10"/>
      <c r="D227" s="35"/>
      <c r="E227" s="9"/>
      <c r="F227" s="9"/>
      <c r="G227" s="9"/>
    </row>
    <row r="228" spans="1:7" ht="17.45" customHeight="1" x14ac:dyDescent="0.35">
      <c r="A228" s="10"/>
      <c r="D228" s="35"/>
      <c r="E228" s="9"/>
      <c r="F228" s="9"/>
      <c r="G228" s="9"/>
    </row>
    <row r="229" spans="1:7" ht="17.45" customHeight="1" x14ac:dyDescent="0.35">
      <c r="A229" s="10"/>
      <c r="D229" s="35"/>
      <c r="E229" s="9"/>
      <c r="F229" s="9"/>
      <c r="G229" s="9"/>
    </row>
    <row r="230" spans="1:7" ht="17.45" customHeight="1" x14ac:dyDescent="0.35">
      <c r="A230" s="10"/>
      <c r="D230" s="35"/>
      <c r="E230" s="9"/>
      <c r="F230" s="9"/>
      <c r="G230" s="9"/>
    </row>
    <row r="231" spans="1:7" ht="17.45" customHeight="1" x14ac:dyDescent="0.35">
      <c r="A231" s="10"/>
      <c r="D231" s="35"/>
      <c r="E231" s="9"/>
      <c r="F231" s="9"/>
      <c r="G231" s="9"/>
    </row>
    <row r="232" spans="1:7" ht="17.45" customHeight="1" x14ac:dyDescent="0.35">
      <c r="A232" s="10"/>
      <c r="D232" s="35"/>
      <c r="E232" s="9"/>
      <c r="F232" s="9"/>
      <c r="G232" s="9"/>
    </row>
    <row r="233" spans="1:7" ht="17.45" customHeight="1" x14ac:dyDescent="0.35">
      <c r="A233" s="10"/>
      <c r="D233" s="35"/>
      <c r="E233" s="9"/>
      <c r="F233" s="9"/>
      <c r="G233" s="9"/>
    </row>
    <row r="234" spans="1:7" ht="17.45" customHeight="1" x14ac:dyDescent="0.35">
      <c r="A234" s="10"/>
      <c r="D234" s="35"/>
      <c r="E234" s="9"/>
      <c r="F234" s="9"/>
      <c r="G234" s="9"/>
    </row>
    <row r="235" spans="1:7" ht="17.45" customHeight="1" x14ac:dyDescent="0.35">
      <c r="A235" s="10"/>
      <c r="B235" s="25"/>
      <c r="D235" s="35"/>
      <c r="E235" s="9"/>
      <c r="F235" s="9"/>
      <c r="G235" s="9"/>
    </row>
    <row r="236" spans="1:7" ht="17.45" customHeight="1" x14ac:dyDescent="0.35">
      <c r="A236" s="10"/>
      <c r="B236" s="25"/>
      <c r="D236" s="35"/>
      <c r="E236" s="9"/>
      <c r="F236" s="9"/>
      <c r="G236" s="9"/>
    </row>
    <row r="240" spans="1:7" ht="17.45" customHeight="1" x14ac:dyDescent="0.35">
      <c r="A240" s="35"/>
    </row>
    <row r="241" spans="1:10" s="11" customFormat="1" ht="17.45" customHeight="1" x14ac:dyDescent="0.35">
      <c r="B241" s="226" t="s">
        <v>0</v>
      </c>
      <c r="C241" s="226"/>
      <c r="D241" s="226"/>
      <c r="E241" s="226"/>
      <c r="F241" s="226"/>
      <c r="G241" s="226"/>
      <c r="J241" s="2"/>
    </row>
    <row r="242" spans="1:10" ht="17.45" customHeight="1" x14ac:dyDescent="0.35">
      <c r="B242" s="226" t="str">
        <f>CONCATENATE("รายชื่อนักเรียน  ",'สรุปจำนวน-นร.'!$B$2," ชั้นมัธยมศึกษาปีที่ 6/6 (ศิลป์ - จีน)")</f>
        <v>รายชื่อนักเรียน  ภาคเรียนที่ 2 ปีการศึกษา 2568 ชั้นมัธยมศึกษาปีที่ 6/6 (ศิลป์ - จีน)</v>
      </c>
      <c r="C242" s="226"/>
      <c r="D242" s="226"/>
      <c r="E242" s="226"/>
      <c r="F242" s="226"/>
      <c r="G242" s="226"/>
      <c r="I242" s="26"/>
    </row>
    <row r="243" spans="1:10" ht="17.45" customHeight="1" x14ac:dyDescent="0.35">
      <c r="B243" s="226" t="str">
        <f>"ครูที่ปรึกษา : "&amp;ครูที่ปรึกษา!$D$56</f>
        <v>ครูที่ปรึกษา : นางสาวเมทิชา  สำราญเรียบ</v>
      </c>
      <c r="C243" s="226"/>
      <c r="D243" s="226"/>
      <c r="E243" s="226"/>
      <c r="F243" s="226"/>
      <c r="G243" s="226"/>
      <c r="I243" s="26"/>
    </row>
    <row r="244" spans="1:10" ht="17.45" customHeight="1" x14ac:dyDescent="0.35">
      <c r="B244" s="219" t="str" cm="1">
        <f t="array" ref="B244">"ชาย  " &amp; SUM(COUNTIF(C246:C288,{"นาย","เด็กชาย"}&amp;"*")) &amp; "  คน     หญิง  " &amp; SUM(COUNTIF(C246:C288,{"นางสาว","เด็กหญิง"}&amp;"*")) &amp; "  คน     รวม  " &amp; COUNTA(C246:C288) &amp; "  คน"</f>
        <v>ชาย  12  คน     หญิง  13  คน     รวม  25  คน</v>
      </c>
      <c r="C244" s="219"/>
      <c r="D244" s="219"/>
      <c r="E244" s="219"/>
      <c r="F244" s="219"/>
      <c r="G244" s="219"/>
      <c r="I244" s="26"/>
    </row>
    <row r="245" spans="1:10" ht="17.45" customHeight="1" x14ac:dyDescent="0.35">
      <c r="A245" s="13" t="s">
        <v>1</v>
      </c>
      <c r="B245" s="13" t="s">
        <v>2</v>
      </c>
      <c r="C245" s="24" t="s">
        <v>35</v>
      </c>
      <c r="D245" s="24"/>
      <c r="E245" s="27"/>
      <c r="F245" s="27"/>
      <c r="G245" s="27"/>
      <c r="I245" s="26"/>
    </row>
    <row r="246" spans="1:10" ht="17.45" customHeight="1" x14ac:dyDescent="0.35">
      <c r="A246" s="7">
        <v>1</v>
      </c>
      <c r="B246" s="7">
        <v>17971</v>
      </c>
      <c r="C246" s="54" t="s">
        <v>1506</v>
      </c>
      <c r="D246" s="24"/>
      <c r="E246" s="27"/>
      <c r="F246" s="27"/>
      <c r="G246" s="27"/>
    </row>
    <row r="247" spans="1:10" ht="17.45" customHeight="1" x14ac:dyDescent="0.35">
      <c r="A247" s="7">
        <v>2</v>
      </c>
      <c r="B247" s="3" t="s">
        <v>122</v>
      </c>
      <c r="C247" s="53" t="s">
        <v>1507</v>
      </c>
      <c r="D247" s="42"/>
      <c r="E247" s="31"/>
      <c r="F247" s="31"/>
      <c r="G247" s="31"/>
    </row>
    <row r="248" spans="1:10" ht="17.45" customHeight="1" x14ac:dyDescent="0.35">
      <c r="A248" s="7">
        <v>3</v>
      </c>
      <c r="B248" s="14">
        <v>18008</v>
      </c>
      <c r="C248" s="8" t="s">
        <v>201</v>
      </c>
      <c r="D248" s="24"/>
      <c r="E248" s="27"/>
      <c r="F248" s="27"/>
      <c r="G248" s="27"/>
    </row>
    <row r="249" spans="1:10" ht="17.45" customHeight="1" x14ac:dyDescent="0.35">
      <c r="A249" s="7">
        <v>4</v>
      </c>
      <c r="B249" s="7" t="s">
        <v>178</v>
      </c>
      <c r="C249" s="54" t="s">
        <v>1508</v>
      </c>
      <c r="D249" s="24"/>
      <c r="E249" s="27"/>
      <c r="F249" s="27"/>
      <c r="G249" s="27"/>
    </row>
    <row r="250" spans="1:10" ht="17.45" customHeight="1" x14ac:dyDescent="0.35">
      <c r="A250" s="7">
        <v>5</v>
      </c>
      <c r="B250" s="24">
        <v>18359</v>
      </c>
      <c r="C250" s="27" t="s">
        <v>257</v>
      </c>
      <c r="D250" s="24"/>
      <c r="E250" s="27"/>
      <c r="F250" s="27"/>
      <c r="G250" s="27"/>
    </row>
    <row r="251" spans="1:10" ht="17.45" customHeight="1" x14ac:dyDescent="0.35">
      <c r="A251" s="7">
        <v>6</v>
      </c>
      <c r="B251" s="7" t="s">
        <v>179</v>
      </c>
      <c r="C251" s="54" t="s">
        <v>1509</v>
      </c>
      <c r="D251" s="24"/>
      <c r="E251" s="27"/>
      <c r="F251" s="27"/>
      <c r="G251" s="27"/>
    </row>
    <row r="252" spans="1:10" ht="17.45" customHeight="1" x14ac:dyDescent="0.35">
      <c r="A252" s="7">
        <v>7</v>
      </c>
      <c r="B252" s="24">
        <v>18405</v>
      </c>
      <c r="C252" s="27" t="s">
        <v>205</v>
      </c>
      <c r="D252" s="24"/>
      <c r="E252" s="27"/>
      <c r="F252" s="27"/>
      <c r="G252" s="27"/>
    </row>
    <row r="253" spans="1:10" ht="17.45" customHeight="1" x14ac:dyDescent="0.35">
      <c r="A253" s="7">
        <v>8</v>
      </c>
      <c r="B253" s="7" t="s">
        <v>180</v>
      </c>
      <c r="C253" s="54" t="s">
        <v>1510</v>
      </c>
      <c r="D253" s="24"/>
      <c r="E253" s="27"/>
      <c r="F253" s="27"/>
      <c r="G253" s="27"/>
    </row>
    <row r="254" spans="1:10" ht="17.45" customHeight="1" x14ac:dyDescent="0.35">
      <c r="A254" s="7">
        <v>9</v>
      </c>
      <c r="B254" s="7" t="s">
        <v>182</v>
      </c>
      <c r="C254" s="54" t="s">
        <v>1511</v>
      </c>
      <c r="D254" s="24"/>
      <c r="E254" s="27"/>
      <c r="F254" s="27"/>
      <c r="G254" s="27"/>
    </row>
    <row r="255" spans="1:10" ht="17.45" customHeight="1" x14ac:dyDescent="0.35">
      <c r="A255" s="7">
        <v>10</v>
      </c>
      <c r="B255" s="7" t="s">
        <v>164</v>
      </c>
      <c r="C255" s="54" t="s">
        <v>1512</v>
      </c>
      <c r="D255" s="24"/>
      <c r="E255" s="27"/>
      <c r="F255" s="27"/>
      <c r="G255" s="27"/>
    </row>
    <row r="256" spans="1:10" s="11" customFormat="1" ht="17.45" customHeight="1" x14ac:dyDescent="0.35">
      <c r="A256" s="7">
        <v>11</v>
      </c>
      <c r="B256" s="7" t="s">
        <v>165</v>
      </c>
      <c r="C256" s="54" t="s">
        <v>1513</v>
      </c>
      <c r="D256" s="24"/>
      <c r="E256" s="27"/>
      <c r="F256" s="27"/>
      <c r="G256" s="27"/>
      <c r="J256" s="2"/>
    </row>
    <row r="257" spans="1:10" s="11" customFormat="1" ht="17.45" customHeight="1" x14ac:dyDescent="0.35">
      <c r="A257" s="7">
        <v>12</v>
      </c>
      <c r="B257" s="7" t="s">
        <v>166</v>
      </c>
      <c r="C257" s="54" t="s">
        <v>1514</v>
      </c>
      <c r="D257" s="24"/>
      <c r="E257" s="27"/>
      <c r="F257" s="27"/>
      <c r="G257" s="27"/>
      <c r="J257" s="2"/>
    </row>
    <row r="258" spans="1:10" ht="17.45" customHeight="1" x14ac:dyDescent="0.35">
      <c r="A258" s="7">
        <v>13</v>
      </c>
      <c r="B258" s="7" t="s">
        <v>168</v>
      </c>
      <c r="C258" s="54" t="s">
        <v>1515</v>
      </c>
      <c r="D258" s="24"/>
      <c r="E258" s="27"/>
      <c r="F258" s="27"/>
      <c r="G258" s="27"/>
    </row>
    <row r="259" spans="1:10" ht="17.45" customHeight="1" x14ac:dyDescent="0.35">
      <c r="A259" s="13">
        <v>14</v>
      </c>
      <c r="B259" s="7" t="s">
        <v>171</v>
      </c>
      <c r="C259" s="54" t="s">
        <v>1516</v>
      </c>
      <c r="D259" s="24"/>
      <c r="E259" s="27"/>
      <c r="F259" s="27"/>
      <c r="G259" s="27"/>
    </row>
    <row r="260" spans="1:10" ht="17.45" customHeight="1" x14ac:dyDescent="0.35">
      <c r="A260" s="13">
        <v>15</v>
      </c>
      <c r="B260" s="7" t="s">
        <v>172</v>
      </c>
      <c r="C260" s="54" t="s">
        <v>1517</v>
      </c>
      <c r="D260" s="24"/>
      <c r="E260" s="27"/>
      <c r="F260" s="27"/>
      <c r="G260" s="27"/>
    </row>
    <row r="261" spans="1:10" ht="17.45" customHeight="1" x14ac:dyDescent="0.35">
      <c r="A261" s="13">
        <v>16</v>
      </c>
      <c r="B261" s="7" t="s">
        <v>173</v>
      </c>
      <c r="C261" s="54" t="s">
        <v>1518</v>
      </c>
      <c r="D261" s="24"/>
      <c r="E261" s="27"/>
      <c r="F261" s="27"/>
      <c r="G261" s="27"/>
    </row>
    <row r="262" spans="1:10" ht="17.45" customHeight="1" x14ac:dyDescent="0.35">
      <c r="A262" s="13">
        <v>17</v>
      </c>
      <c r="B262" s="7" t="s">
        <v>186</v>
      </c>
      <c r="C262" s="54" t="s">
        <v>1519</v>
      </c>
      <c r="D262" s="42"/>
      <c r="E262" s="31"/>
      <c r="F262" s="31"/>
      <c r="G262" s="31"/>
    </row>
    <row r="263" spans="1:10" ht="17.45" customHeight="1" x14ac:dyDescent="0.35">
      <c r="A263" s="13">
        <v>18</v>
      </c>
      <c r="B263" s="14">
        <v>19989</v>
      </c>
      <c r="C263" s="4" t="s">
        <v>204</v>
      </c>
      <c r="D263" s="42"/>
      <c r="E263" s="31"/>
      <c r="F263" s="31"/>
      <c r="G263" s="31"/>
    </row>
    <row r="264" spans="1:10" ht="17.45" customHeight="1" x14ac:dyDescent="0.35">
      <c r="A264" s="13">
        <v>19</v>
      </c>
      <c r="B264" s="24">
        <v>19994</v>
      </c>
      <c r="C264" s="27" t="s">
        <v>207</v>
      </c>
      <c r="D264" s="14"/>
      <c r="E264" s="8"/>
      <c r="F264" s="8"/>
      <c r="G264" s="8"/>
    </row>
    <row r="265" spans="1:10" s="11" customFormat="1" ht="17.45" customHeight="1" x14ac:dyDescent="0.35">
      <c r="A265" s="13">
        <v>20</v>
      </c>
      <c r="B265" s="24">
        <v>20451</v>
      </c>
      <c r="C265" s="27" t="s">
        <v>637</v>
      </c>
      <c r="D265" s="14"/>
      <c r="E265" s="8"/>
      <c r="F265" s="37"/>
      <c r="G265" s="8"/>
      <c r="H265" s="2"/>
      <c r="I265" s="2"/>
      <c r="J265" s="2"/>
    </row>
    <row r="266" spans="1:10" ht="17.45" customHeight="1" x14ac:dyDescent="0.35">
      <c r="A266" s="13">
        <v>21</v>
      </c>
      <c r="B266" s="14">
        <v>20452</v>
      </c>
      <c r="C266" s="4" t="s">
        <v>586</v>
      </c>
      <c r="D266" s="14"/>
      <c r="E266" s="8"/>
      <c r="F266" s="8"/>
      <c r="G266" s="8"/>
    </row>
    <row r="267" spans="1:10" s="11" customFormat="1" ht="17.45" customHeight="1" x14ac:dyDescent="0.35">
      <c r="A267" s="13">
        <v>22</v>
      </c>
      <c r="B267" s="14">
        <v>20453</v>
      </c>
      <c r="C267" s="21" t="s">
        <v>587</v>
      </c>
      <c r="D267" s="14"/>
      <c r="E267" s="8"/>
      <c r="F267" s="8"/>
      <c r="G267" s="8"/>
      <c r="H267" s="2"/>
      <c r="I267" s="2"/>
      <c r="J267" s="2"/>
    </row>
    <row r="268" spans="1:10" ht="17.45" customHeight="1" x14ac:dyDescent="0.35">
      <c r="A268" s="7">
        <v>23</v>
      </c>
      <c r="B268" s="14">
        <v>20472</v>
      </c>
      <c r="C268" s="4" t="s">
        <v>594</v>
      </c>
      <c r="D268" s="14"/>
      <c r="E268" s="8"/>
      <c r="F268" s="8"/>
      <c r="G268" s="8"/>
    </row>
    <row r="269" spans="1:10" ht="17.45" customHeight="1" x14ac:dyDescent="0.35">
      <c r="A269" s="7">
        <v>24</v>
      </c>
      <c r="B269" s="14">
        <v>20474</v>
      </c>
      <c r="C269" s="4" t="s">
        <v>597</v>
      </c>
      <c r="D269" s="14"/>
      <c r="E269" s="8"/>
      <c r="F269" s="8"/>
      <c r="G269" s="8"/>
    </row>
    <row r="270" spans="1:10" ht="17.45" customHeight="1" x14ac:dyDescent="0.35">
      <c r="A270" s="7">
        <v>25</v>
      </c>
      <c r="B270" s="14">
        <v>20478</v>
      </c>
      <c r="C270" s="8" t="s">
        <v>602</v>
      </c>
      <c r="D270" s="14"/>
      <c r="E270" s="8"/>
      <c r="F270" s="8"/>
      <c r="G270" s="8"/>
    </row>
    <row r="271" spans="1:10" ht="17.45" customHeight="1" x14ac:dyDescent="0.35">
      <c r="A271" s="193"/>
      <c r="B271" s="196"/>
      <c r="C271" s="196"/>
      <c r="D271" s="195"/>
      <c r="E271" s="194"/>
      <c r="F271" s="194"/>
      <c r="G271" s="194"/>
    </row>
    <row r="272" spans="1:10" ht="17.45" customHeight="1" x14ac:dyDescent="0.35">
      <c r="A272" s="10"/>
      <c r="D272" s="35"/>
      <c r="E272" s="9"/>
      <c r="F272" s="9"/>
      <c r="G272" s="9"/>
    </row>
    <row r="273" spans="1:7" ht="17.45" customHeight="1" x14ac:dyDescent="0.35">
      <c r="A273" s="10"/>
      <c r="D273" s="10"/>
      <c r="E273" s="9"/>
      <c r="F273" s="9"/>
      <c r="G273" s="9"/>
    </row>
    <row r="274" spans="1:7" ht="17.45" customHeight="1" x14ac:dyDescent="0.35">
      <c r="A274" s="10"/>
      <c r="D274" s="10"/>
      <c r="E274" s="9"/>
      <c r="F274" s="9"/>
      <c r="G274" s="9"/>
    </row>
    <row r="275" spans="1:7" ht="17.45" customHeight="1" x14ac:dyDescent="0.35">
      <c r="A275" s="10"/>
      <c r="D275" s="35"/>
      <c r="E275" s="9"/>
      <c r="F275" s="9"/>
      <c r="G275" s="9"/>
    </row>
    <row r="276" spans="1:7" ht="17.45" customHeight="1" x14ac:dyDescent="0.35">
      <c r="A276" s="10"/>
      <c r="D276" s="35"/>
      <c r="E276" s="9"/>
      <c r="F276" s="9"/>
      <c r="G276" s="9"/>
    </row>
    <row r="277" spans="1:7" ht="17.45" customHeight="1" x14ac:dyDescent="0.35">
      <c r="A277" s="10"/>
      <c r="D277" s="35"/>
      <c r="E277" s="9"/>
      <c r="F277" s="9"/>
      <c r="G277" s="9"/>
    </row>
    <row r="278" spans="1:7" ht="17.45" customHeight="1" x14ac:dyDescent="0.35">
      <c r="A278" s="10"/>
      <c r="D278" s="35"/>
      <c r="E278" s="9"/>
      <c r="F278" s="9"/>
      <c r="G278" s="9"/>
    </row>
    <row r="279" spans="1:7" ht="17.45" customHeight="1" x14ac:dyDescent="0.35">
      <c r="A279" s="10"/>
      <c r="B279" s="35"/>
      <c r="C279" s="9"/>
      <c r="D279" s="35"/>
      <c r="E279" s="9"/>
      <c r="F279" s="9"/>
      <c r="G279" s="9"/>
    </row>
    <row r="280" spans="1:7" ht="17.45" customHeight="1" x14ac:dyDescent="0.35">
      <c r="A280" s="10"/>
      <c r="D280" s="35"/>
      <c r="E280" s="9"/>
      <c r="F280" s="9"/>
      <c r="G280" s="9"/>
    </row>
    <row r="281" spans="1:7" ht="17.45" customHeight="1" x14ac:dyDescent="0.35">
      <c r="A281" s="10"/>
      <c r="D281" s="35"/>
      <c r="E281" s="9"/>
      <c r="F281" s="9"/>
      <c r="G281" s="9"/>
    </row>
    <row r="282" spans="1:7" ht="17.45" customHeight="1" x14ac:dyDescent="0.35">
      <c r="A282" s="10"/>
      <c r="D282" s="35"/>
      <c r="E282" s="9"/>
      <c r="F282" s="9"/>
      <c r="G282" s="9"/>
    </row>
    <row r="283" spans="1:7" ht="17.45" customHeight="1" x14ac:dyDescent="0.35">
      <c r="A283" s="10"/>
      <c r="D283" s="35"/>
      <c r="E283" s="9"/>
      <c r="F283" s="9"/>
      <c r="G283" s="9"/>
    </row>
    <row r="289" spans="1:7" ht="17.45" customHeight="1" x14ac:dyDescent="0.35">
      <c r="B289" s="226" t="s">
        <v>0</v>
      </c>
      <c r="C289" s="226"/>
      <c r="D289" s="226"/>
      <c r="E289" s="226"/>
      <c r="F289" s="226"/>
      <c r="G289" s="226"/>
    </row>
    <row r="290" spans="1:7" ht="17.45" customHeight="1" x14ac:dyDescent="0.35">
      <c r="B290" s="226" t="str">
        <f>CONCATENATE("รายชื่อนักเรียน  ",'สรุปจำนวน-นร.'!$B$2," ชั้นมัธยมศึกษาปีที่ 6/7 (ศิลป์ - เกาหลี)")</f>
        <v>รายชื่อนักเรียน  ภาคเรียนที่ 2 ปีการศึกษา 2568 ชั้นมัธยมศึกษาปีที่ 6/7 (ศิลป์ - เกาหลี)</v>
      </c>
      <c r="C290" s="226"/>
      <c r="D290" s="226"/>
      <c r="E290" s="226"/>
      <c r="F290" s="226"/>
      <c r="G290" s="226"/>
    </row>
    <row r="291" spans="1:7" ht="17.45" customHeight="1" x14ac:dyDescent="0.35">
      <c r="B291" s="226" t="str">
        <f>"ครูที่ปรึกษา : "&amp;ครูที่ปรึกษา!$D$57</f>
        <v>ครูที่ปรึกษา : นางสาวฉัตรฏิญาภรณ์  อุปภา</v>
      </c>
      <c r="C291" s="226"/>
      <c r="D291" s="226"/>
      <c r="E291" s="226"/>
      <c r="F291" s="226"/>
      <c r="G291" s="226"/>
    </row>
    <row r="292" spans="1:7" ht="17.45" customHeight="1" x14ac:dyDescent="0.35">
      <c r="A292" s="35"/>
      <c r="B292" s="219" t="str" cm="1">
        <f t="array" ref="B292">"ชาย  " &amp; SUM(COUNTIF(C294:C336,{"นาย","เด็กชาย"}&amp;"*")) &amp; "  คน     หญิง  " &amp; SUM(COUNTIF(C294:C336,{"นางสาว","เด็กหญิง"}&amp;"*")) &amp; "  คน     รวม  " &amp; COUNTA(C294:C336) &amp; "  คน"</f>
        <v>ชาย  9  คน     หญิง  16  คน     รวม  25  คน</v>
      </c>
      <c r="C292" s="219"/>
      <c r="D292" s="219"/>
      <c r="E292" s="219"/>
      <c r="F292" s="219"/>
      <c r="G292" s="219"/>
    </row>
    <row r="293" spans="1:7" ht="17.45" customHeight="1" x14ac:dyDescent="0.35">
      <c r="A293" s="13" t="s">
        <v>1</v>
      </c>
      <c r="B293" s="13" t="s">
        <v>2</v>
      </c>
      <c r="C293" s="24" t="s">
        <v>35</v>
      </c>
      <c r="D293" s="24"/>
      <c r="E293" s="27"/>
      <c r="F293" s="27"/>
      <c r="G293" s="27"/>
    </row>
    <row r="294" spans="1:7" ht="17.45" customHeight="1" x14ac:dyDescent="0.35">
      <c r="A294" s="7">
        <v>1</v>
      </c>
      <c r="B294" s="7" t="s">
        <v>157</v>
      </c>
      <c r="C294" s="54" t="s">
        <v>1520</v>
      </c>
      <c r="D294" s="24"/>
      <c r="E294" s="27"/>
      <c r="F294" s="27"/>
      <c r="G294" s="27"/>
    </row>
    <row r="295" spans="1:7" ht="17.45" customHeight="1" x14ac:dyDescent="0.35">
      <c r="A295" s="7">
        <v>2</v>
      </c>
      <c r="B295" s="7" t="s">
        <v>158</v>
      </c>
      <c r="C295" s="54" t="s">
        <v>1521</v>
      </c>
      <c r="D295" s="24"/>
      <c r="E295" s="27"/>
      <c r="F295" s="27"/>
      <c r="G295" s="27"/>
    </row>
    <row r="296" spans="1:7" ht="17.45" customHeight="1" x14ac:dyDescent="0.35">
      <c r="A296" s="7">
        <v>3</v>
      </c>
      <c r="B296" s="7" t="s">
        <v>176</v>
      </c>
      <c r="C296" s="54" t="s">
        <v>1522</v>
      </c>
      <c r="D296" s="24"/>
      <c r="E296" s="27"/>
      <c r="F296" s="27"/>
      <c r="G296" s="27"/>
    </row>
    <row r="297" spans="1:7" ht="17.45" customHeight="1" x14ac:dyDescent="0.35">
      <c r="A297" s="7">
        <v>4</v>
      </c>
      <c r="B297" s="7" t="s">
        <v>159</v>
      </c>
      <c r="C297" s="54" t="s">
        <v>1523</v>
      </c>
      <c r="D297" s="24"/>
      <c r="E297" s="27"/>
      <c r="F297" s="27"/>
      <c r="G297" s="27"/>
    </row>
    <row r="298" spans="1:7" ht="17.45" customHeight="1" x14ac:dyDescent="0.35">
      <c r="A298" s="7">
        <v>5</v>
      </c>
      <c r="B298" s="7" t="s">
        <v>160</v>
      </c>
      <c r="C298" s="54" t="s">
        <v>1524</v>
      </c>
      <c r="D298" s="24"/>
      <c r="E298" s="27"/>
      <c r="F298" s="27"/>
      <c r="G298" s="27"/>
    </row>
    <row r="299" spans="1:7" ht="17.45" customHeight="1" x14ac:dyDescent="0.35">
      <c r="A299" s="7">
        <v>6</v>
      </c>
      <c r="B299" s="7" t="s">
        <v>177</v>
      </c>
      <c r="C299" s="54" t="s">
        <v>1605</v>
      </c>
      <c r="D299" s="24"/>
      <c r="E299" s="27"/>
      <c r="F299" s="27"/>
      <c r="G299" s="27"/>
    </row>
    <row r="300" spans="1:7" ht="17.45" customHeight="1" x14ac:dyDescent="0.35">
      <c r="A300" s="7">
        <v>7</v>
      </c>
      <c r="B300" s="7" t="s">
        <v>161</v>
      </c>
      <c r="C300" s="54" t="s">
        <v>1525</v>
      </c>
      <c r="D300" s="24"/>
      <c r="E300" s="27"/>
      <c r="F300" s="27"/>
      <c r="G300" s="27"/>
    </row>
    <row r="301" spans="1:7" ht="17.45" customHeight="1" x14ac:dyDescent="0.35">
      <c r="A301" s="7">
        <v>8</v>
      </c>
      <c r="B301" s="7" t="s">
        <v>162</v>
      </c>
      <c r="C301" s="54" t="s">
        <v>1526</v>
      </c>
      <c r="D301" s="24"/>
      <c r="E301" s="27"/>
      <c r="F301" s="27"/>
      <c r="G301" s="27"/>
    </row>
    <row r="302" spans="1:7" ht="17.45" customHeight="1" x14ac:dyDescent="0.35">
      <c r="A302" s="7">
        <v>9</v>
      </c>
      <c r="B302" s="7" t="s">
        <v>181</v>
      </c>
      <c r="C302" s="54" t="s">
        <v>1527</v>
      </c>
      <c r="D302" s="24"/>
      <c r="E302" s="27"/>
      <c r="F302" s="27"/>
      <c r="G302" s="27"/>
    </row>
    <row r="303" spans="1:7" ht="17.45" customHeight="1" x14ac:dyDescent="0.35">
      <c r="A303" s="7">
        <v>10</v>
      </c>
      <c r="B303" s="7" t="s">
        <v>163</v>
      </c>
      <c r="C303" s="54" t="s">
        <v>1528</v>
      </c>
      <c r="D303" s="24"/>
      <c r="E303" s="27"/>
      <c r="F303" s="27"/>
      <c r="G303" s="27"/>
    </row>
    <row r="304" spans="1:7" ht="17.45" customHeight="1" x14ac:dyDescent="0.35">
      <c r="A304" s="7">
        <v>11</v>
      </c>
      <c r="B304" s="7" t="s">
        <v>167</v>
      </c>
      <c r="C304" s="54" t="s">
        <v>1529</v>
      </c>
      <c r="D304" s="24"/>
      <c r="E304" s="27"/>
      <c r="F304" s="27"/>
      <c r="G304" s="27"/>
    </row>
    <row r="305" spans="1:10" ht="17.45" customHeight="1" x14ac:dyDescent="0.35">
      <c r="A305" s="7">
        <v>12</v>
      </c>
      <c r="B305" s="7" t="s">
        <v>169</v>
      </c>
      <c r="C305" s="54" t="s">
        <v>1530</v>
      </c>
      <c r="D305" s="24"/>
      <c r="E305" s="27"/>
      <c r="F305" s="27"/>
      <c r="G305" s="27"/>
    </row>
    <row r="306" spans="1:10" ht="17.45" customHeight="1" x14ac:dyDescent="0.35">
      <c r="A306" s="7">
        <v>13</v>
      </c>
      <c r="B306" s="7" t="s">
        <v>170</v>
      </c>
      <c r="C306" s="54" t="s">
        <v>1531</v>
      </c>
      <c r="D306" s="24"/>
      <c r="E306" s="27"/>
      <c r="F306" s="27"/>
      <c r="G306" s="27"/>
    </row>
    <row r="307" spans="1:10" ht="17.45" customHeight="1" x14ac:dyDescent="0.35">
      <c r="A307" s="7">
        <v>14</v>
      </c>
      <c r="B307" s="7" t="s">
        <v>174</v>
      </c>
      <c r="C307" s="54" t="s">
        <v>1532</v>
      </c>
      <c r="D307" s="24"/>
      <c r="E307" s="27"/>
      <c r="F307" s="27"/>
      <c r="G307" s="27"/>
    </row>
    <row r="308" spans="1:10" ht="17.45" customHeight="1" x14ac:dyDescent="0.35">
      <c r="A308" s="7">
        <v>15</v>
      </c>
      <c r="B308" s="7" t="s">
        <v>175</v>
      </c>
      <c r="C308" s="54" t="s">
        <v>1533</v>
      </c>
      <c r="D308" s="24"/>
      <c r="E308" s="27"/>
      <c r="F308" s="27"/>
      <c r="G308" s="27"/>
    </row>
    <row r="309" spans="1:10" ht="17.45" customHeight="1" x14ac:dyDescent="0.35">
      <c r="A309" s="7">
        <v>16</v>
      </c>
      <c r="B309" s="7" t="s">
        <v>183</v>
      </c>
      <c r="C309" s="54" t="s">
        <v>1534</v>
      </c>
      <c r="D309" s="24"/>
      <c r="E309" s="27"/>
      <c r="F309" s="27"/>
      <c r="G309" s="27"/>
    </row>
    <row r="310" spans="1:10" ht="17.45" customHeight="1" x14ac:dyDescent="0.35">
      <c r="A310" s="7">
        <v>17</v>
      </c>
      <c r="B310" s="7" t="s">
        <v>184</v>
      </c>
      <c r="C310" s="54" t="s">
        <v>1535</v>
      </c>
      <c r="D310" s="24"/>
      <c r="E310" s="27"/>
      <c r="F310" s="27"/>
      <c r="G310" s="27"/>
    </row>
    <row r="311" spans="1:10" ht="17.45" customHeight="1" x14ac:dyDescent="0.35">
      <c r="A311" s="7">
        <v>18</v>
      </c>
      <c r="B311" s="7" t="s">
        <v>185</v>
      </c>
      <c r="C311" s="54" t="s">
        <v>1536</v>
      </c>
      <c r="D311" s="24"/>
      <c r="E311" s="27"/>
      <c r="F311" s="27"/>
      <c r="G311" s="27"/>
    </row>
    <row r="312" spans="1:10" s="11" customFormat="1" ht="17.45" customHeight="1" x14ac:dyDescent="0.35">
      <c r="A312" s="7">
        <v>19</v>
      </c>
      <c r="B312" s="7" t="s">
        <v>187</v>
      </c>
      <c r="C312" s="54" t="s">
        <v>1537</v>
      </c>
      <c r="D312" s="14"/>
      <c r="E312" s="8"/>
      <c r="F312" s="8"/>
      <c r="G312" s="8"/>
      <c r="H312" s="2"/>
      <c r="I312" s="2"/>
      <c r="J312" s="2"/>
    </row>
    <row r="313" spans="1:10" ht="17.45" customHeight="1" x14ac:dyDescent="0.35">
      <c r="A313" s="7">
        <v>20</v>
      </c>
      <c r="B313" s="7" t="s">
        <v>188</v>
      </c>
      <c r="C313" s="54" t="s">
        <v>1538</v>
      </c>
      <c r="D313" s="14"/>
      <c r="E313" s="8"/>
      <c r="F313" s="37"/>
      <c r="G313" s="8"/>
    </row>
    <row r="314" spans="1:10" s="11" customFormat="1" ht="17.45" customHeight="1" x14ac:dyDescent="0.35">
      <c r="A314" s="7">
        <v>21</v>
      </c>
      <c r="B314" s="7" t="s">
        <v>189</v>
      </c>
      <c r="C314" s="54" t="s">
        <v>1539</v>
      </c>
      <c r="D314" s="14"/>
      <c r="E314" s="8"/>
      <c r="F314" s="8"/>
      <c r="G314" s="8"/>
      <c r="H314" s="2"/>
      <c r="I314" s="2"/>
      <c r="J314" s="2"/>
    </row>
    <row r="315" spans="1:10" ht="17.45" customHeight="1" x14ac:dyDescent="0.35">
      <c r="A315" s="7">
        <v>22</v>
      </c>
      <c r="B315" s="7" t="s">
        <v>190</v>
      </c>
      <c r="C315" s="54" t="s">
        <v>1540</v>
      </c>
      <c r="D315" s="14"/>
      <c r="E315" s="8"/>
      <c r="F315" s="8"/>
      <c r="G315" s="8"/>
    </row>
    <row r="316" spans="1:10" ht="17.45" customHeight="1" x14ac:dyDescent="0.35">
      <c r="A316" s="7">
        <v>23</v>
      </c>
      <c r="B316" s="7" t="s">
        <v>191</v>
      </c>
      <c r="C316" s="54" t="s">
        <v>1541</v>
      </c>
      <c r="D316" s="14"/>
      <c r="E316" s="8"/>
      <c r="F316" s="8"/>
      <c r="G316" s="8"/>
    </row>
    <row r="317" spans="1:10" ht="17.45" customHeight="1" x14ac:dyDescent="0.35">
      <c r="A317" s="7">
        <v>24</v>
      </c>
      <c r="B317" s="7" t="s">
        <v>192</v>
      </c>
      <c r="C317" s="54" t="s">
        <v>1542</v>
      </c>
      <c r="D317" s="14"/>
      <c r="E317" s="8"/>
      <c r="F317" s="8"/>
      <c r="G317" s="8"/>
    </row>
    <row r="318" spans="1:10" ht="17.45" customHeight="1" x14ac:dyDescent="0.35">
      <c r="A318" s="7">
        <v>25</v>
      </c>
      <c r="B318" s="7" t="s">
        <v>193</v>
      </c>
      <c r="C318" s="54" t="s">
        <v>1611</v>
      </c>
      <c r="D318" s="14"/>
      <c r="E318" s="8"/>
      <c r="F318" s="8"/>
      <c r="G318" s="8"/>
    </row>
    <row r="319" spans="1:10" ht="17.45" customHeight="1" x14ac:dyDescent="0.35">
      <c r="A319" s="193"/>
      <c r="B319" s="196"/>
      <c r="C319" s="196"/>
      <c r="D319" s="195"/>
      <c r="E319" s="194"/>
      <c r="F319" s="194"/>
      <c r="G319" s="194"/>
    </row>
    <row r="320" spans="1:10" ht="17.45" customHeight="1" x14ac:dyDescent="0.35">
      <c r="A320" s="10"/>
      <c r="D320" s="35"/>
      <c r="E320" s="9"/>
      <c r="F320" s="9"/>
      <c r="G320" s="9"/>
    </row>
    <row r="321" spans="1:7" ht="17.45" customHeight="1" x14ac:dyDescent="0.35">
      <c r="A321" s="10"/>
      <c r="B321" s="96"/>
      <c r="C321" s="119"/>
      <c r="D321" s="35"/>
      <c r="E321" s="9"/>
      <c r="F321" s="9"/>
      <c r="G321" s="9"/>
    </row>
    <row r="322" spans="1:7" ht="17.45" customHeight="1" x14ac:dyDescent="0.35">
      <c r="A322" s="10"/>
      <c r="B322" s="96"/>
      <c r="C322" s="119"/>
      <c r="D322" s="35"/>
      <c r="E322" s="9"/>
      <c r="F322" s="9"/>
      <c r="G322" s="9"/>
    </row>
    <row r="323" spans="1:7" ht="17.45" customHeight="1" x14ac:dyDescent="0.35">
      <c r="A323" s="10"/>
      <c r="B323" s="96"/>
      <c r="C323" s="97"/>
      <c r="D323" s="35"/>
      <c r="E323" s="9"/>
      <c r="F323" s="9"/>
      <c r="G323" s="9"/>
    </row>
    <row r="324" spans="1:7" ht="17.45" customHeight="1" x14ac:dyDescent="0.35">
      <c r="A324" s="10"/>
      <c r="D324" s="35"/>
      <c r="E324" s="9"/>
      <c r="F324" s="9"/>
      <c r="G324" s="9"/>
    </row>
    <row r="325" spans="1:7" ht="17.45" customHeight="1" x14ac:dyDescent="0.35">
      <c r="A325" s="10"/>
      <c r="B325" s="35"/>
      <c r="C325" s="9"/>
      <c r="D325" s="35"/>
      <c r="E325" s="9"/>
      <c r="F325" s="9"/>
      <c r="G325" s="9"/>
    </row>
    <row r="326" spans="1:7" ht="17.45" customHeight="1" x14ac:dyDescent="0.35">
      <c r="A326" s="10"/>
      <c r="D326" s="35"/>
      <c r="E326" s="9"/>
      <c r="F326" s="9"/>
      <c r="G326" s="9"/>
    </row>
    <row r="327" spans="1:7" ht="17.45" customHeight="1" x14ac:dyDescent="0.35">
      <c r="A327" s="10"/>
      <c r="D327" s="35"/>
      <c r="E327" s="9"/>
      <c r="F327" s="9"/>
      <c r="G327" s="9"/>
    </row>
    <row r="328" spans="1:7" ht="17.45" customHeight="1" x14ac:dyDescent="0.35">
      <c r="A328" s="16"/>
      <c r="G328" s="38"/>
    </row>
    <row r="337" spans="1:7" ht="17.45" customHeight="1" x14ac:dyDescent="0.35">
      <c r="A337" s="96"/>
      <c r="B337" s="222" t="s">
        <v>0</v>
      </c>
      <c r="C337" s="222"/>
      <c r="D337" s="222"/>
      <c r="E337" s="222"/>
      <c r="F337" s="222"/>
      <c r="G337" s="222"/>
    </row>
    <row r="338" spans="1:7" ht="17.45" customHeight="1" x14ac:dyDescent="0.35">
      <c r="A338" s="96"/>
      <c r="B338" s="222" t="str">
        <f>CONCATENATE("รายชื่อนักเรียน  ",'สรุปจำนวน-นร.'!$B$2," ชั้นมัธยมศึกษาปีที่ 6/0 (แขวานลอย)")</f>
        <v>รายชื่อนักเรียน  ภาคเรียนที่ 2 ปีการศึกษา 2568 ชั้นมัธยมศึกษาปีที่ 6/0 (แขวานลอย)</v>
      </c>
      <c r="C338" s="222"/>
      <c r="D338" s="222"/>
      <c r="E338" s="222"/>
      <c r="F338" s="222"/>
      <c r="G338" s="222"/>
    </row>
    <row r="339" spans="1:7" ht="17.45" customHeight="1" x14ac:dyDescent="0.35">
      <c r="A339" s="96"/>
      <c r="B339" s="222" t="str">
        <f>"ครูที่ปรึกษา : "&amp;ครูที่ปรึกษา!$D$57</f>
        <v>ครูที่ปรึกษา : นางสาวฉัตรฏิญาภรณ์  อุปภา</v>
      </c>
      <c r="C339" s="222"/>
      <c r="D339" s="222"/>
      <c r="E339" s="222"/>
      <c r="F339" s="222"/>
      <c r="G339" s="222"/>
    </row>
    <row r="340" spans="1:7" ht="17.45" customHeight="1" x14ac:dyDescent="0.35">
      <c r="A340" s="96"/>
      <c r="B340" s="227" t="str" cm="1">
        <f t="array" ref="B340">"ชาย  " &amp; SUM(COUNTIF(C342:C376,{"นาย","เด็กชาย"}&amp;"*")) &amp; "  คน     หญิง  " &amp; SUM(COUNTIF(C342:C376,{"นางสาว","เด็กหญิง"}&amp;"*")) &amp; "  คน     รวม  " &amp; COUNTA(C342:C376) &amp; "  คน"</f>
        <v>ชาย  0  คน     หญิง  0  คน     รวม  0  คน</v>
      </c>
      <c r="C340" s="227"/>
      <c r="D340" s="227"/>
      <c r="E340" s="227"/>
      <c r="F340" s="227"/>
      <c r="G340" s="227"/>
    </row>
    <row r="341" spans="1:7" ht="17.45" customHeight="1" x14ac:dyDescent="0.35">
      <c r="A341" s="117" t="s">
        <v>1</v>
      </c>
      <c r="B341" s="117" t="s">
        <v>2</v>
      </c>
      <c r="C341" s="42" t="s">
        <v>35</v>
      </c>
      <c r="D341" s="42"/>
      <c r="E341" s="31"/>
      <c r="F341" s="31"/>
      <c r="G341" s="31"/>
    </row>
    <row r="342" spans="1:7" ht="17.45" customHeight="1" x14ac:dyDescent="0.35">
      <c r="A342" s="117"/>
      <c r="B342" s="111"/>
      <c r="C342" s="112"/>
      <c r="D342" s="42"/>
      <c r="E342" s="31"/>
      <c r="F342" s="31"/>
      <c r="G342" s="31"/>
    </row>
    <row r="343" spans="1:7" ht="17.45" customHeight="1" x14ac:dyDescent="0.35">
      <c r="A343" s="117"/>
      <c r="B343" s="111"/>
      <c r="C343" s="112"/>
      <c r="D343" s="42"/>
      <c r="E343" s="31"/>
      <c r="F343" s="31"/>
      <c r="G343" s="31"/>
    </row>
    <row r="344" spans="1:7" ht="17.45" customHeight="1" x14ac:dyDescent="0.35">
      <c r="A344" s="117"/>
      <c r="B344" s="111"/>
      <c r="C344" s="112"/>
      <c r="D344" s="42"/>
      <c r="E344" s="31"/>
      <c r="F344" s="31"/>
      <c r="G344" s="31"/>
    </row>
    <row r="345" spans="1:7" ht="17.45" customHeight="1" x14ac:dyDescent="0.35">
      <c r="A345" s="117"/>
      <c r="B345" s="111"/>
      <c r="C345" s="112"/>
      <c r="D345" s="42"/>
      <c r="E345" s="31"/>
      <c r="F345" s="31"/>
      <c r="G345" s="31"/>
    </row>
    <row r="346" spans="1:7" ht="17.45" customHeight="1" x14ac:dyDescent="0.35">
      <c r="A346" s="117"/>
      <c r="B346" s="111"/>
      <c r="C346" s="112"/>
      <c r="D346" s="42"/>
      <c r="E346" s="31"/>
      <c r="F346" s="31"/>
      <c r="G346" s="31"/>
    </row>
    <row r="347" spans="1:7" ht="17.45" customHeight="1" x14ac:dyDescent="0.35">
      <c r="A347" s="117"/>
      <c r="B347" s="111"/>
      <c r="C347" s="112"/>
      <c r="D347" s="42"/>
      <c r="E347" s="31"/>
      <c r="F347" s="31"/>
      <c r="G347" s="31"/>
    </row>
    <row r="348" spans="1:7" ht="17.45" customHeight="1" x14ac:dyDescent="0.35">
      <c r="A348" s="7"/>
      <c r="B348" s="31"/>
      <c r="C348" s="31"/>
      <c r="D348" s="42"/>
      <c r="E348" s="31"/>
      <c r="F348" s="31"/>
      <c r="G348" s="31"/>
    </row>
    <row r="349" spans="1:7" ht="17.45" customHeight="1" x14ac:dyDescent="0.35">
      <c r="A349" s="7"/>
      <c r="B349" s="31"/>
      <c r="C349" s="42"/>
      <c r="D349" s="42"/>
      <c r="E349" s="31"/>
      <c r="F349" s="31"/>
      <c r="G349" s="31"/>
    </row>
    <row r="350" spans="1:7" ht="17.45" customHeight="1" x14ac:dyDescent="0.35">
      <c r="A350" s="7"/>
      <c r="B350" s="3"/>
      <c r="C350" s="53"/>
      <c r="D350" s="42"/>
      <c r="E350" s="31"/>
      <c r="F350" s="31"/>
      <c r="G350" s="31"/>
    </row>
    <row r="351" spans="1:7" ht="17.45" customHeight="1" x14ac:dyDescent="0.35">
      <c r="A351" s="7"/>
      <c r="B351" s="3"/>
      <c r="C351" s="53"/>
      <c r="D351" s="42"/>
      <c r="E351" s="31"/>
      <c r="F351" s="31"/>
      <c r="G351" s="31"/>
    </row>
    <row r="352" spans="1:7" ht="17.45" customHeight="1" x14ac:dyDescent="0.35">
      <c r="A352" s="7"/>
      <c r="B352" s="115"/>
      <c r="C352" s="116"/>
      <c r="D352" s="42"/>
      <c r="E352" s="31"/>
      <c r="F352" s="31"/>
      <c r="G352" s="31"/>
    </row>
    <row r="353" spans="1:7" ht="17.45" customHeight="1" x14ac:dyDescent="0.35">
      <c r="A353" s="7"/>
      <c r="B353" s="3"/>
      <c r="C353" s="53"/>
      <c r="D353" s="42"/>
      <c r="E353" s="31"/>
      <c r="F353" s="31"/>
      <c r="G353" s="31"/>
    </row>
    <row r="354" spans="1:7" ht="17.45" customHeight="1" x14ac:dyDescent="0.35">
      <c r="A354" s="7"/>
      <c r="B354" s="115"/>
      <c r="C354" s="116"/>
      <c r="D354" s="42"/>
      <c r="E354" s="31"/>
      <c r="F354" s="31"/>
      <c r="G354" s="31"/>
    </row>
    <row r="355" spans="1:7" ht="17.45" customHeight="1" x14ac:dyDescent="0.35">
      <c r="A355" s="7"/>
      <c r="B355" s="7"/>
      <c r="C355" s="54"/>
      <c r="D355" s="42"/>
      <c r="E355" s="31"/>
      <c r="F355" s="31"/>
      <c r="G355" s="31"/>
    </row>
    <row r="356" spans="1:7" ht="17.45" customHeight="1" x14ac:dyDescent="0.35">
      <c r="A356" s="7"/>
      <c r="B356" s="117"/>
      <c r="C356" s="92"/>
      <c r="D356" s="42"/>
      <c r="E356" s="31"/>
      <c r="F356" s="31"/>
      <c r="G356" s="31"/>
    </row>
    <row r="357" spans="1:7" ht="17.45" customHeight="1" x14ac:dyDescent="0.35">
      <c r="A357" s="7"/>
      <c r="B357" s="7"/>
      <c r="C357" s="54"/>
      <c r="D357" s="24"/>
      <c r="E357" s="27"/>
      <c r="F357" s="27"/>
      <c r="G357" s="27"/>
    </row>
    <row r="358" spans="1:7" ht="17.45" customHeight="1" x14ac:dyDescent="0.35">
      <c r="A358" s="7"/>
      <c r="B358" s="7"/>
      <c r="C358" s="54"/>
      <c r="D358" s="24"/>
      <c r="E358" s="27"/>
      <c r="F358" s="27"/>
      <c r="G358" s="27"/>
    </row>
    <row r="359" spans="1:7" ht="17.45" customHeight="1" x14ac:dyDescent="0.35">
      <c r="A359" s="7"/>
      <c r="B359" s="7"/>
      <c r="C359" s="54"/>
      <c r="D359" s="24"/>
      <c r="E359" s="27"/>
      <c r="F359" s="27"/>
      <c r="G359" s="27"/>
    </row>
    <row r="360" spans="1:7" ht="17.45" customHeight="1" x14ac:dyDescent="0.35">
      <c r="A360" s="7"/>
      <c r="B360" s="7"/>
      <c r="C360" s="54"/>
      <c r="D360" s="14"/>
      <c r="E360" s="8"/>
      <c r="F360" s="8"/>
      <c r="G360" s="8"/>
    </row>
    <row r="361" spans="1:7" ht="17.45" customHeight="1" x14ac:dyDescent="0.35">
      <c r="A361" s="7"/>
      <c r="B361" s="7"/>
      <c r="C361" s="54"/>
      <c r="D361" s="14"/>
      <c r="E361" s="8"/>
      <c r="F361" s="37"/>
      <c r="G361" s="8"/>
    </row>
    <row r="362" spans="1:7" ht="17.45" customHeight="1" x14ac:dyDescent="0.35">
      <c r="A362" s="7"/>
      <c r="B362" s="7"/>
      <c r="C362" s="54"/>
      <c r="D362" s="14"/>
      <c r="E362" s="8"/>
      <c r="F362" s="8"/>
      <c r="G362" s="8"/>
    </row>
    <row r="363" spans="1:7" ht="17.45" customHeight="1" x14ac:dyDescent="0.35">
      <c r="A363" s="7"/>
      <c r="B363" s="7"/>
      <c r="C363" s="54"/>
      <c r="D363" s="14"/>
      <c r="E363" s="8"/>
      <c r="F363" s="8"/>
      <c r="G363" s="8"/>
    </row>
    <row r="364" spans="1:7" ht="17.45" customHeight="1" x14ac:dyDescent="0.35">
      <c r="A364" s="7"/>
      <c r="B364" s="7"/>
      <c r="C364" s="54"/>
      <c r="D364" s="14"/>
      <c r="E364" s="8"/>
      <c r="F364" s="8"/>
      <c r="G364" s="8"/>
    </row>
    <row r="365" spans="1:7" ht="17.45" customHeight="1" x14ac:dyDescent="0.35">
      <c r="A365" s="7"/>
      <c r="B365" s="7"/>
      <c r="C365" s="54"/>
      <c r="D365" s="14"/>
      <c r="E365" s="8"/>
      <c r="F365" s="8"/>
      <c r="G365" s="8"/>
    </row>
    <row r="366" spans="1:7" ht="17.45" customHeight="1" x14ac:dyDescent="0.35">
      <c r="A366" s="7"/>
      <c r="B366" s="7"/>
      <c r="C366" s="54"/>
      <c r="D366" s="14"/>
      <c r="E366" s="8"/>
      <c r="F366" s="8"/>
      <c r="G366" s="8"/>
    </row>
    <row r="367" spans="1:7" ht="17.45" customHeight="1" x14ac:dyDescent="0.35">
      <c r="A367" s="7"/>
      <c r="B367" s="7"/>
      <c r="C367" s="54"/>
      <c r="D367" s="14"/>
      <c r="E367" s="8"/>
      <c r="F367" s="8"/>
      <c r="G367" s="8"/>
    </row>
    <row r="368" spans="1:7" ht="17.45" customHeight="1" x14ac:dyDescent="0.35">
      <c r="A368" s="7"/>
      <c r="B368" s="7"/>
      <c r="C368" s="54"/>
      <c r="D368" s="14"/>
      <c r="E368" s="8"/>
      <c r="F368" s="8"/>
      <c r="G368" s="8"/>
    </row>
    <row r="369" spans="1:7" ht="17.45" customHeight="1" x14ac:dyDescent="0.35">
      <c r="A369" s="7"/>
      <c r="B369" s="7"/>
      <c r="C369" s="54"/>
      <c r="D369" s="14"/>
      <c r="E369" s="8"/>
      <c r="F369" s="8"/>
      <c r="G369" s="8"/>
    </row>
    <row r="370" spans="1:7" ht="17.45" customHeight="1" x14ac:dyDescent="0.35">
      <c r="A370" s="7"/>
      <c r="B370" s="14"/>
      <c r="C370" s="47"/>
      <c r="D370" s="14"/>
      <c r="E370" s="8"/>
      <c r="F370" s="8"/>
      <c r="G370" s="8"/>
    </row>
    <row r="371" spans="1:7" ht="17.45" customHeight="1" x14ac:dyDescent="0.35">
      <c r="A371" s="7">
        <v>30</v>
      </c>
      <c r="B371" s="14"/>
      <c r="C371" s="4"/>
      <c r="D371" s="14"/>
      <c r="E371" s="8"/>
      <c r="F371" s="8"/>
      <c r="G371" s="8"/>
    </row>
    <row r="372" spans="1:7" ht="17.45" customHeight="1" x14ac:dyDescent="0.35">
      <c r="A372" s="10"/>
      <c r="D372" s="35"/>
      <c r="E372" s="9"/>
      <c r="F372" s="9"/>
      <c r="G372" s="9"/>
    </row>
    <row r="373" spans="1:7" ht="17.45" customHeight="1" x14ac:dyDescent="0.35">
      <c r="A373" s="10"/>
      <c r="D373" s="35"/>
      <c r="E373" s="9"/>
      <c r="F373" s="9"/>
      <c r="G373" s="9"/>
    </row>
    <row r="374" spans="1:7" ht="17.45" customHeight="1" x14ac:dyDescent="0.35">
      <c r="A374" s="16"/>
      <c r="G374" s="38"/>
    </row>
  </sheetData>
  <sortState xmlns:xlrd2="http://schemas.microsoft.com/office/spreadsheetml/2017/richdata2" ref="A6:D54">
    <sortCondition ref="A6:A54"/>
  </sortState>
  <mergeCells count="32">
    <mergeCell ref="B243:G243"/>
    <mergeCell ref="B289:G289"/>
    <mergeCell ref="B290:G290"/>
    <mergeCell ref="B291:G291"/>
    <mergeCell ref="B51:G51"/>
    <mergeCell ref="B52:G52"/>
    <mergeCell ref="B100:G100"/>
    <mergeCell ref="B148:G148"/>
    <mergeCell ref="B196:G196"/>
    <mergeCell ref="B244:G244"/>
    <mergeCell ref="B97:G97"/>
    <mergeCell ref="B98:G98"/>
    <mergeCell ref="B99:G99"/>
    <mergeCell ref="B145:G145"/>
    <mergeCell ref="B146:G146"/>
    <mergeCell ref="B147:G147"/>
    <mergeCell ref="B1:G1"/>
    <mergeCell ref="B2:G2"/>
    <mergeCell ref="B49:G49"/>
    <mergeCell ref="B50:G50"/>
    <mergeCell ref="B3:G3"/>
    <mergeCell ref="B4:G4"/>
    <mergeCell ref="B193:G193"/>
    <mergeCell ref="B194:G194"/>
    <mergeCell ref="B195:G195"/>
    <mergeCell ref="B241:G241"/>
    <mergeCell ref="B242:G242"/>
    <mergeCell ref="B337:G337"/>
    <mergeCell ref="B338:G338"/>
    <mergeCell ref="B339:G339"/>
    <mergeCell ref="B340:G340"/>
    <mergeCell ref="B292:G292"/>
  </mergeCells>
  <printOptions horizontalCentered="1"/>
  <pageMargins left="0.59055118110236227" right="0.39370078740157483" top="0.31496062992125984" bottom="0.11811023622047245" header="0.11811023622047245" footer="0.11811023622047245"/>
  <pageSetup paperSize="9" orientation="portrait" r:id="rId1"/>
  <headerFooter>
    <oddHeader>&amp;L  &amp;G</oddHeader>
    <oddFooter>&amp;L&amp;8งานทะเบียนและวัดผล&amp;R&amp;8ข้อมูล ณ วันที่ 31 ตุลาคม  2568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55"/>
  <sheetViews>
    <sheetView tabSelected="1" zoomScaleNormal="100" workbookViewId="0">
      <selection activeCell="Q43" sqref="Q43"/>
    </sheetView>
  </sheetViews>
  <sheetFormatPr defaultRowHeight="12.75" x14ac:dyDescent="0.2"/>
  <cols>
    <col min="1" max="1" width="5.7109375" style="61" customWidth="1"/>
    <col min="2" max="2" width="8.7109375" style="61" customWidth="1"/>
    <col min="3" max="5" width="5.7109375" style="65" customWidth="1"/>
    <col min="6" max="7" width="5.7109375" style="61" customWidth="1"/>
    <col min="8" max="8" width="9.85546875" style="61" bestFit="1" customWidth="1"/>
    <col min="9" max="9" width="8.7109375" style="61" customWidth="1"/>
    <col min="10" max="12" width="5.7109375" style="65" customWidth="1"/>
    <col min="13" max="58" width="5.7109375" style="61" customWidth="1"/>
    <col min="59" max="16384" width="9.140625" style="61"/>
  </cols>
  <sheetData>
    <row r="1" spans="1:16" x14ac:dyDescent="0.2">
      <c r="B1" s="235" t="s">
        <v>261</v>
      </c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62"/>
    </row>
    <row r="2" spans="1:16" x14ac:dyDescent="0.2">
      <c r="B2" s="235" t="s">
        <v>1613</v>
      </c>
      <c r="C2" s="235"/>
      <c r="D2" s="235"/>
      <c r="E2" s="235"/>
      <c r="F2" s="235"/>
      <c r="G2" s="235"/>
      <c r="H2" s="235"/>
      <c r="I2" s="62"/>
      <c r="J2" s="69" t="s">
        <v>1612</v>
      </c>
      <c r="K2" s="69"/>
      <c r="L2" s="69"/>
      <c r="M2" s="69"/>
      <c r="N2" s="69"/>
      <c r="O2" s="69"/>
    </row>
    <row r="3" spans="1:16" x14ac:dyDescent="0.2">
      <c r="A3" s="234"/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  <c r="P3" s="69"/>
    </row>
    <row r="4" spans="1:16" x14ac:dyDescent="0.2">
      <c r="B4" s="62" t="s">
        <v>262</v>
      </c>
      <c r="H4" s="65"/>
      <c r="I4" s="62" t="s">
        <v>265</v>
      </c>
    </row>
    <row r="5" spans="1:16" x14ac:dyDescent="0.2">
      <c r="B5" s="67" t="s">
        <v>224</v>
      </c>
      <c r="C5" s="67" t="s">
        <v>213</v>
      </c>
      <c r="D5" s="67" t="s">
        <v>214</v>
      </c>
      <c r="E5" s="67" t="s">
        <v>36</v>
      </c>
      <c r="H5" s="65"/>
      <c r="I5" s="67" t="s">
        <v>224</v>
      </c>
      <c r="J5" s="67" t="s">
        <v>213</v>
      </c>
      <c r="K5" s="67" t="s">
        <v>214</v>
      </c>
      <c r="L5" s="67" t="s">
        <v>36</v>
      </c>
    </row>
    <row r="6" spans="1:16" x14ac:dyDescent="0.2">
      <c r="B6" s="85" t="s">
        <v>215</v>
      </c>
      <c r="C6" s="68" cm="1">
        <f t="array" ref="C6">SUM(COUNTIF(ม.1!$C$6:$C$45,{"นาย","เด็กชาย"}&amp;"*"))</f>
        <v>16</v>
      </c>
      <c r="D6" s="68" cm="1">
        <f t="array" ref="D6">SUM(COUNTIF(ม.1!$C$6:$C$45,{"นางสาว","เด็กหญิง"}&amp;"*"))</f>
        <v>17</v>
      </c>
      <c r="E6" s="68">
        <f>C6+D6</f>
        <v>33</v>
      </c>
      <c r="H6" s="78" t="s">
        <v>258</v>
      </c>
      <c r="I6" s="68" t="s">
        <v>234</v>
      </c>
      <c r="J6" s="68" cm="1">
        <f t="array" ref="J6">SUM(COUNTIF(ม.4!$C$6:$C$49,{"นาย","เด็กชาย"}&amp;"*"))</f>
        <v>11</v>
      </c>
      <c r="K6" s="68" cm="1">
        <f t="array" ref="K6">SUM(COUNTIF(ม.4!$C$6:$C$49,{"นางสาว","เด็กหญิง"}&amp;"*"))</f>
        <v>19</v>
      </c>
      <c r="L6" s="68">
        <f>J6+K6</f>
        <v>30</v>
      </c>
    </row>
    <row r="7" spans="1:16" x14ac:dyDescent="0.2">
      <c r="B7" s="85" t="s">
        <v>216</v>
      </c>
      <c r="C7" s="68" cm="1">
        <f t="array" ref="C7">SUM(COUNTIF(ม.1!$C$51:$C$90,{"นาย","เด็กชาย"}&amp;"*"))</f>
        <v>19</v>
      </c>
      <c r="D7" s="68" cm="1">
        <f t="array" ref="D7">SUM(COUNTIF(ม.1!$C$51:$C$90,{"นางสาว","เด็กหญิง"}&amp;"*"))</f>
        <v>15</v>
      </c>
      <c r="E7" s="68">
        <f t="shared" ref="E7:E15" si="0">C7+D7</f>
        <v>34</v>
      </c>
      <c r="H7" s="78" t="s">
        <v>258</v>
      </c>
      <c r="I7" s="68" t="s">
        <v>235</v>
      </c>
      <c r="J7" s="68" cm="1">
        <f t="array" ref="J7">SUM(COUNTIF(ม.4!$C$55:$C$98,{"นาย","เด็กชาย"}&amp;"*"))</f>
        <v>17</v>
      </c>
      <c r="K7" s="68" cm="1">
        <f t="array" ref="K7">SUM(COUNTIF(ม.4!$C$55:$C$98,{"นางสาว","เด็กหญิง"}&amp;"*"))</f>
        <v>18</v>
      </c>
      <c r="L7" s="68">
        <f t="shared" ref="L7:L10" si="1">J7+K7</f>
        <v>35</v>
      </c>
    </row>
    <row r="8" spans="1:16" x14ac:dyDescent="0.2">
      <c r="B8" s="85" t="s">
        <v>217</v>
      </c>
      <c r="C8" s="68" cm="1">
        <f t="array" ref="C8">SUM(COUNTIF(ม.1!$C$96:$C$135,{"นาย","เด็กชาย"}&amp;"*"))</f>
        <v>16</v>
      </c>
      <c r="D8" s="68" cm="1">
        <f t="array" ref="D8">SUM(COUNTIF(ม.1!$C$96:$C$135,{"นางสาว","เด็กหญิง"}&amp;"*"))</f>
        <v>17</v>
      </c>
      <c r="E8" s="68">
        <f t="shared" si="0"/>
        <v>33</v>
      </c>
      <c r="H8" s="78" t="s">
        <v>258</v>
      </c>
      <c r="I8" s="68" t="s">
        <v>236</v>
      </c>
      <c r="J8" s="68" cm="1">
        <f t="array" ref="J8">SUM(COUNTIF(ม.4!$C$104:$C$147,{"นาย","เด็กชาย"}&amp;"*"))</f>
        <v>15</v>
      </c>
      <c r="K8" s="68" cm="1">
        <f t="array" ref="K8">SUM(COUNTIF(ม.4!$C$104:$C$147,{"นางสาว","เด็กหญิง"}&amp;"*"))</f>
        <v>19</v>
      </c>
      <c r="L8" s="68">
        <f t="shared" si="1"/>
        <v>34</v>
      </c>
    </row>
    <row r="9" spans="1:16" x14ac:dyDescent="0.2">
      <c r="B9" s="85" t="s">
        <v>218</v>
      </c>
      <c r="C9" s="68" cm="1">
        <f t="array" ref="C9">SUM(COUNTIF(ม.1!$C$141:$C$180,{"นาย","เด็กชาย"}&amp;"*"))</f>
        <v>19</v>
      </c>
      <c r="D9" s="68" cm="1">
        <f t="array" ref="D9">SUM(COUNTIF(ม.1!$C$141:$C$180,{"นางสาว","เด็กหญิง"}&amp;"*"))</f>
        <v>16</v>
      </c>
      <c r="E9" s="68">
        <f t="shared" si="0"/>
        <v>35</v>
      </c>
      <c r="H9" s="78" t="s">
        <v>749</v>
      </c>
      <c r="I9" s="68" t="s">
        <v>237</v>
      </c>
      <c r="J9" s="68" cm="1">
        <f t="array" ref="J9">SUM(COUNTIF(ม.4!$C$153:$C$195,{"นาย","เด็กชาย"}&amp;"*"))</f>
        <v>14</v>
      </c>
      <c r="K9" s="68" cm="1">
        <f t="array" ref="K9">SUM(COUNTIF(ม.4!$C$153:$C$195,{"นางสาว","เด็กหญิง"}&amp;"*"))</f>
        <v>8</v>
      </c>
      <c r="L9" s="68">
        <f t="shared" si="1"/>
        <v>22</v>
      </c>
    </row>
    <row r="10" spans="1:16" x14ac:dyDescent="0.2">
      <c r="B10" s="85" t="s">
        <v>219</v>
      </c>
      <c r="C10" s="68" cm="1">
        <f t="array" ref="C10">SUM(COUNTIF(ม.1!$C$186:$C$225,{"นาย","เด็กชาย"}&amp;"*"))</f>
        <v>21</v>
      </c>
      <c r="D10" s="68" cm="1">
        <f t="array" ref="D10">SUM(COUNTIF(ม.1!$C$186:$C$225,{"นางสาว","เด็กหญิง"}&amp;"*"))</f>
        <v>14</v>
      </c>
      <c r="E10" s="68">
        <f t="shared" si="0"/>
        <v>35</v>
      </c>
      <c r="H10" s="78" t="s">
        <v>750</v>
      </c>
      <c r="I10" s="68" t="s">
        <v>238</v>
      </c>
      <c r="J10" s="68" cm="1">
        <f t="array" ref="J10">SUM(COUNTIF(ม.4!$C$201:$C$245,{"นาย","เด็กชาย"}&amp;"*"))</f>
        <v>16</v>
      </c>
      <c r="K10" s="68" cm="1">
        <f t="array" ref="K10">SUM(COUNTIF(ม.4!$C$201:$C$245,{"นางสาว","เด็กหญิง"}&amp;"*"))</f>
        <v>24</v>
      </c>
      <c r="L10" s="68">
        <f t="shared" si="1"/>
        <v>40</v>
      </c>
    </row>
    <row r="11" spans="1:16" x14ac:dyDescent="0.2">
      <c r="B11" s="85" t="s">
        <v>220</v>
      </c>
      <c r="C11" s="68" cm="1">
        <f t="array" ref="C11">SUM(COUNTIF(ม.1!$C$231:$C$270,{"นาย","เด็กชาย"}&amp;"*"))</f>
        <v>17</v>
      </c>
      <c r="D11" s="68" cm="1">
        <f t="array" ref="D11">SUM(COUNTIF(ม.1!$C$231:$C$270,{"นางสาว","เด็กหญิง"}&amp;"*"))</f>
        <v>14</v>
      </c>
      <c r="E11" s="68">
        <f t="shared" si="0"/>
        <v>31</v>
      </c>
      <c r="H11" s="78"/>
      <c r="I11" s="68"/>
      <c r="J11" s="68"/>
      <c r="K11" s="68"/>
      <c r="L11" s="68"/>
    </row>
    <row r="12" spans="1:16" x14ac:dyDescent="0.2">
      <c r="B12" s="85" t="s">
        <v>221</v>
      </c>
      <c r="C12" s="68" cm="1">
        <f t="array" ref="C12">SUM(COUNTIF(ม.1!$C$276:$C$315,{"นาย","เด็กชาย"}&amp;"*"))</f>
        <v>19</v>
      </c>
      <c r="D12" s="68" cm="1">
        <f t="array" ref="D12">SUM(COUNTIF(ม.1!$C$276:$C$315,{"นางสาว","เด็กหญิง"}&amp;"*"))</f>
        <v>15</v>
      </c>
      <c r="E12" s="68">
        <f t="shared" si="0"/>
        <v>34</v>
      </c>
      <c r="H12" s="78"/>
      <c r="I12" s="68"/>
      <c r="J12" s="68"/>
      <c r="K12" s="68"/>
      <c r="L12" s="68"/>
    </row>
    <row r="13" spans="1:16" x14ac:dyDescent="0.2">
      <c r="B13" s="85" t="s">
        <v>222</v>
      </c>
      <c r="C13" s="68">
        <f>SUM(COUNTIF(ม.1!$C$321:$C$360,{"นาย","เด็กชาย"}&amp;"*"))</f>
        <v>16</v>
      </c>
      <c r="D13" s="68">
        <f>SUM(COUNTIF(ม.1!$C$321:$C$360,{"นางสาว","เด็กหญิง"}&amp;"*"))</f>
        <v>15</v>
      </c>
      <c r="E13" s="68">
        <f t="shared" si="0"/>
        <v>31</v>
      </c>
      <c r="H13" s="65"/>
      <c r="I13" s="77" t="s">
        <v>254</v>
      </c>
      <c r="J13" s="77">
        <f>SUM(J6:J12)</f>
        <v>73</v>
      </c>
      <c r="K13" s="77">
        <f>SUM(K6:K12)</f>
        <v>88</v>
      </c>
      <c r="L13" s="77">
        <f>J13+K13</f>
        <v>161</v>
      </c>
    </row>
    <row r="14" spans="1:16" x14ac:dyDescent="0.2">
      <c r="B14" s="85" t="s">
        <v>223</v>
      </c>
      <c r="C14" s="68" cm="1">
        <f t="array" ref="C14">SUM(COUNTIF(ม.1!$C$366:$C$405,{"นาย","เด็กชาย"}&amp;"*"))</f>
        <v>18</v>
      </c>
      <c r="D14" s="68" cm="1">
        <f t="array" ref="D14">SUM(COUNTIF(ม.1!$C$366:$C$405,{"นางสาว","เด็กหญิง"}&amp;"*"))</f>
        <v>16</v>
      </c>
      <c r="E14" s="68">
        <f t="shared" si="0"/>
        <v>34</v>
      </c>
    </row>
    <row r="15" spans="1:16" x14ac:dyDescent="0.2">
      <c r="B15" s="73" t="s">
        <v>251</v>
      </c>
      <c r="C15" s="73">
        <f>SUM(C6:C14)</f>
        <v>161</v>
      </c>
      <c r="D15" s="73">
        <f>SUM(D6:D14)</f>
        <v>139</v>
      </c>
      <c r="E15" s="73">
        <f t="shared" si="0"/>
        <v>300</v>
      </c>
    </row>
    <row r="16" spans="1:16" x14ac:dyDescent="0.2">
      <c r="A16" s="127"/>
      <c r="B16" s="127"/>
      <c r="C16" s="127"/>
      <c r="D16" s="127"/>
      <c r="E16" s="127"/>
      <c r="F16" s="127"/>
      <c r="G16" s="127"/>
      <c r="H16" s="127"/>
      <c r="I16" s="127"/>
      <c r="J16" s="127"/>
      <c r="K16" s="127"/>
      <c r="L16" s="127"/>
      <c r="M16" s="127"/>
      <c r="N16" s="127"/>
      <c r="O16" s="127"/>
      <c r="P16" s="69"/>
    </row>
    <row r="17" spans="2:13" x14ac:dyDescent="0.2">
      <c r="B17" s="62" t="s">
        <v>263</v>
      </c>
    </row>
    <row r="18" spans="2:13" x14ac:dyDescent="0.2">
      <c r="B18" s="66" t="s">
        <v>224</v>
      </c>
      <c r="C18" s="66" t="s">
        <v>213</v>
      </c>
      <c r="D18" s="66" t="s">
        <v>214</v>
      </c>
      <c r="E18" s="66" t="s">
        <v>36</v>
      </c>
      <c r="I18" s="62" t="s">
        <v>266</v>
      </c>
      <c r="J18" s="66"/>
      <c r="K18" s="66"/>
      <c r="L18" s="66"/>
    </row>
    <row r="19" spans="2:13" x14ac:dyDescent="0.2">
      <c r="B19" s="63" t="s">
        <v>225</v>
      </c>
      <c r="C19" s="63" cm="1">
        <f t="array" ref="C19">SUM(COUNTIF(ม.2!$C$6:$C$46,{"นาย","เด็กชาย"}&amp;"*"))</f>
        <v>12</v>
      </c>
      <c r="D19" s="63" cm="1">
        <f t="array" ref="D19">SUM(COUNTIF(ม.2!$C$6:$C$46,{"นางสาว","เด็กหญิง"}&amp;"*"))</f>
        <v>21</v>
      </c>
      <c r="E19" s="63">
        <f>C19+D19</f>
        <v>33</v>
      </c>
      <c r="I19" s="82" t="s">
        <v>224</v>
      </c>
      <c r="J19" s="82" t="s">
        <v>213</v>
      </c>
      <c r="K19" s="82" t="s">
        <v>214</v>
      </c>
      <c r="L19" s="82" t="s">
        <v>36</v>
      </c>
    </row>
    <row r="20" spans="2:13" x14ac:dyDescent="0.2">
      <c r="B20" s="63" t="s">
        <v>226</v>
      </c>
      <c r="C20" s="63" cm="1">
        <f t="array" ref="C20">SUM(COUNTIF(ม.2!$C$52:$C$92,{"นาย","เด็กชาย"}&amp;"*"))</f>
        <v>12</v>
      </c>
      <c r="D20" s="63" cm="1">
        <f t="array" ref="D20">SUM(COUNTIF(ม.2!$C$52:$C$92,{"นางสาว","เด็กหญิง"}&amp;"*"))</f>
        <v>20</v>
      </c>
      <c r="E20" s="63">
        <f t="shared" ref="E20:E29" si="2">C20+D20</f>
        <v>32</v>
      </c>
      <c r="H20" s="78" t="s">
        <v>258</v>
      </c>
      <c r="I20" s="84" t="s">
        <v>240</v>
      </c>
      <c r="J20" s="68" cm="1">
        <f t="array" ref="J20">SUM(COUNTIF(ม.5!$C$6:$C$48,{"นาย","เด็กชาย"}&amp;"*"))</f>
        <v>13</v>
      </c>
      <c r="K20" s="68" cm="1">
        <f t="array" ref="K20">SUM(COUNTIF(ม.5!$C$6:$C$48,{"นางสาว","เด็กหญิง"}&amp;"*"))</f>
        <v>19</v>
      </c>
      <c r="L20" s="68">
        <f>J20+K20</f>
        <v>32</v>
      </c>
    </row>
    <row r="21" spans="2:13" x14ac:dyDescent="0.2">
      <c r="B21" s="63" t="s">
        <v>227</v>
      </c>
      <c r="C21" s="63">
        <f>SUM(COUNTIF(ม.2!$C$98:$C$140,{"นาย","เด็กชาย"}&amp;"*"))</f>
        <v>13</v>
      </c>
      <c r="D21" s="63">
        <f>SUM(COUNTIF(ม.2!$C$98:$C$140,{"นางสาว","เด็กหญิง"}&amp;"*"))</f>
        <v>16</v>
      </c>
      <c r="E21" s="63">
        <f t="shared" si="2"/>
        <v>29</v>
      </c>
      <c r="H21" s="78" t="s">
        <v>258</v>
      </c>
      <c r="I21" s="84" t="s">
        <v>241</v>
      </c>
      <c r="J21" s="68" cm="1">
        <f t="array" ref="J21">SUM(COUNTIF(ม.5!$C$54:$C$96,{"นาย","เด็กชาย"}&amp;"*"))</f>
        <v>12</v>
      </c>
      <c r="K21" s="68" cm="1">
        <f t="array" ref="K21">SUM(COUNTIF(ม.5!$C$54:$C$96,{"นางสาว","เด็กหญิง"}&amp;"*"))</f>
        <v>15</v>
      </c>
      <c r="L21" s="68">
        <f t="shared" ref="L21:L25" si="3">J21+K21</f>
        <v>27</v>
      </c>
    </row>
    <row r="22" spans="2:13" x14ac:dyDescent="0.2">
      <c r="B22" s="63" t="s">
        <v>228</v>
      </c>
      <c r="C22" s="63" cm="1">
        <f t="array" ref="C22">SUM(COUNTIF(ม.2!$C$146:$C$186,{"นาย","เด็กชาย"}&amp;"*"))</f>
        <v>17</v>
      </c>
      <c r="D22" s="63" cm="1">
        <f t="array" ref="D22">SUM(COUNTIF(ม.2!$C$146:$C$186,{"นางสาว","เด็กหญิง"}&amp;"*"))</f>
        <v>11</v>
      </c>
      <c r="E22" s="63">
        <f t="shared" si="2"/>
        <v>28</v>
      </c>
      <c r="H22" s="78" t="s">
        <v>258</v>
      </c>
      <c r="I22" s="84" t="s">
        <v>242</v>
      </c>
      <c r="J22" s="68">
        <f>SUM(COUNTIF(ม.5!$C$102:$C$144,{"นาย","เด็กชาย"}&amp;"*"))</f>
        <v>9</v>
      </c>
      <c r="K22" s="68">
        <f>SUM(COUNTIF(ม.5!$C$102:$C$144,{"นางสาว","เด็กหญิง"}&amp;"*"))</f>
        <v>16</v>
      </c>
      <c r="L22" s="68">
        <f t="shared" si="3"/>
        <v>25</v>
      </c>
    </row>
    <row r="23" spans="2:13" x14ac:dyDescent="0.2">
      <c r="B23" s="63" t="s">
        <v>229</v>
      </c>
      <c r="C23" s="63" cm="1">
        <f t="array" ref="C23">SUM(COUNTIF(ม.2!$C$192:$C$232,{"นาย","เด็กชาย"}&amp;"*"))</f>
        <v>17</v>
      </c>
      <c r="D23" s="63" cm="1">
        <f t="array" ref="D23">SUM(COUNTIF(ม.2!$C$192:$C$232,{"นางสาว","เด็กหญิง"}&amp;"*"))</f>
        <v>11</v>
      </c>
      <c r="E23" s="63">
        <f t="shared" si="2"/>
        <v>28</v>
      </c>
      <c r="H23" s="78" t="s">
        <v>575</v>
      </c>
      <c r="I23" s="84" t="s">
        <v>243</v>
      </c>
      <c r="J23" s="68" cm="1">
        <f t="array" ref="J23">SUM(COUNTIF(ม.5!$C$150:$C$192,{"นาย","เด็กชาย"}&amp;"*"))</f>
        <v>12</v>
      </c>
      <c r="K23" s="68" cm="1">
        <f t="array" ref="K23">SUM(COUNTIF(ม.5!$C$150:$C$192,{"นางสาว","เด็กหญิง"}&amp;"*"))</f>
        <v>10</v>
      </c>
      <c r="L23" s="68">
        <f t="shared" si="3"/>
        <v>22</v>
      </c>
    </row>
    <row r="24" spans="2:13" x14ac:dyDescent="0.2">
      <c r="B24" s="63" t="s">
        <v>230</v>
      </c>
      <c r="C24" s="63">
        <f>SUM(COUNTIF(ม.2!$C$238:$C$278,{"นาย","เด็กชาย"}&amp;"*"))</f>
        <v>20</v>
      </c>
      <c r="D24" s="63">
        <f>SUM(COUNTIF(ม.2!$C$238:$C$278,{"นางสาว","เด็กหญิง"}&amp;"*"))</f>
        <v>7</v>
      </c>
      <c r="E24" s="63">
        <f t="shared" si="2"/>
        <v>27</v>
      </c>
      <c r="H24" s="78" t="s">
        <v>576</v>
      </c>
      <c r="I24" s="84" t="s">
        <v>244</v>
      </c>
      <c r="J24" s="68" cm="1">
        <f t="array" ref="J24">SUM(COUNTIF(ม.5!$C$198:$C$240,{"นาย","เด็กชาย"}&amp;"*"))</f>
        <v>12</v>
      </c>
      <c r="K24" s="68" cm="1">
        <f t="array" ref="K24">SUM(COUNTIF(ม.5!$C$198:$C$240,{"นางสาว","เด็กหญิง"}&amp;"*"))</f>
        <v>6</v>
      </c>
      <c r="L24" s="68">
        <f t="shared" si="3"/>
        <v>18</v>
      </c>
    </row>
    <row r="25" spans="2:13" x14ac:dyDescent="0.2">
      <c r="B25" s="63" t="s">
        <v>231</v>
      </c>
      <c r="C25" s="63">
        <f>SUM(COUNTIF(ม.2!$C$284:$C$324,{"นาย","เด็กชาย"}&amp;"*"))</f>
        <v>18</v>
      </c>
      <c r="D25" s="63">
        <f>SUM(COUNTIF(ม.2!$C$284:$C$324,{"นางสาว","เด็กหญิง"}&amp;"*"))</f>
        <v>13</v>
      </c>
      <c r="E25" s="63">
        <f t="shared" si="2"/>
        <v>31</v>
      </c>
      <c r="H25" s="78" t="s">
        <v>577</v>
      </c>
      <c r="I25" s="84" t="s">
        <v>245</v>
      </c>
      <c r="J25" s="68" cm="1">
        <f t="array" ref="J25">SUM(COUNTIF(ม.5!$C$246:$C$288,{"นาย","เด็กชาย"}&amp;"*"))</f>
        <v>1</v>
      </c>
      <c r="K25" s="68" cm="1">
        <f t="array" ref="K25">SUM(COUNTIF(ม.5!$C$246:$C$288,{"นางสาว","เด็กหญิง"}&amp;"*"))</f>
        <v>12</v>
      </c>
      <c r="L25" s="68">
        <f t="shared" si="3"/>
        <v>13</v>
      </c>
    </row>
    <row r="26" spans="2:13" x14ac:dyDescent="0.2">
      <c r="B26" s="63" t="s">
        <v>232</v>
      </c>
      <c r="C26" s="63">
        <f>SUM(COUNTIF(ม.2!$C$330:$C$370,{"นาย","เด็กชาย"}&amp;"*"))</f>
        <v>14</v>
      </c>
      <c r="D26" s="63">
        <f>SUM(COUNTIF(ม.2!$C$330:$C$370,{"นางสาว","เด็กหญิง"}&amp;"*"))</f>
        <v>15</v>
      </c>
      <c r="E26" s="63">
        <f t="shared" si="2"/>
        <v>29</v>
      </c>
      <c r="I26" s="87" t="s">
        <v>255</v>
      </c>
      <c r="J26" s="87">
        <f>SUM(J20:J25)</f>
        <v>59</v>
      </c>
      <c r="K26" s="87">
        <f>SUM(K20:K25)</f>
        <v>78</v>
      </c>
      <c r="L26" s="87">
        <f>SUM(L20:L25)</f>
        <v>137</v>
      </c>
    </row>
    <row r="27" spans="2:13" x14ac:dyDescent="0.2">
      <c r="B27" s="63" t="s">
        <v>233</v>
      </c>
      <c r="C27" s="63" cm="1">
        <f t="array" ref="C27">SUM(COUNTIF(ม.2!$C$376:$C$416,{"นาย","เด็กชาย"}&amp;"*"))</f>
        <v>22</v>
      </c>
      <c r="D27" s="63" cm="1">
        <f t="array" ref="D27">SUM(COUNTIF(ม.2!$C$376:$C$416,{"นางสาว","เด็กหญิง"}&amp;"*"))</f>
        <v>8</v>
      </c>
      <c r="E27" s="63">
        <f t="shared" si="2"/>
        <v>30</v>
      </c>
    </row>
    <row r="28" spans="2:13" x14ac:dyDescent="0.2">
      <c r="B28" s="84" t="s">
        <v>650</v>
      </c>
      <c r="C28" s="63" cm="1">
        <f t="array" ref="C28">SUM(COUNTIF(ม.2!$C$422:$C$462,{"นาย","เด็กชาย"}&amp;"*"))</f>
        <v>17</v>
      </c>
      <c r="D28" s="63" cm="1">
        <f t="array" ref="D28">SUM(COUNTIF(ม.2!$C$422:$C$462,{"นางสาว","เด็กหญิง"}&amp;"*"))</f>
        <v>11</v>
      </c>
      <c r="E28" s="63">
        <f t="shared" si="2"/>
        <v>28</v>
      </c>
      <c r="M28" s="65"/>
    </row>
    <row r="29" spans="2:13" x14ac:dyDescent="0.2">
      <c r="B29" s="64" t="s">
        <v>252</v>
      </c>
      <c r="C29" s="64">
        <f>SUM(C19:C28)</f>
        <v>162</v>
      </c>
      <c r="D29" s="64">
        <f>SUM(D19:D28)</f>
        <v>133</v>
      </c>
      <c r="E29" s="64">
        <f t="shared" si="2"/>
        <v>295</v>
      </c>
    </row>
    <row r="31" spans="2:13" x14ac:dyDescent="0.2">
      <c r="B31" s="62" t="s">
        <v>264</v>
      </c>
      <c r="H31" s="65"/>
      <c r="I31" s="62" t="s">
        <v>267</v>
      </c>
    </row>
    <row r="32" spans="2:13" x14ac:dyDescent="0.2">
      <c r="B32" s="67" t="s">
        <v>224</v>
      </c>
      <c r="C32" s="67" t="s">
        <v>213</v>
      </c>
      <c r="D32" s="67" t="s">
        <v>214</v>
      </c>
      <c r="E32" s="67" t="s">
        <v>36</v>
      </c>
      <c r="H32" s="78"/>
      <c r="I32" s="67" t="s">
        <v>224</v>
      </c>
      <c r="J32" s="67" t="s">
        <v>213</v>
      </c>
      <c r="K32" s="67" t="s">
        <v>214</v>
      </c>
      <c r="L32" s="67" t="s">
        <v>36</v>
      </c>
    </row>
    <row r="33" spans="2:21" x14ac:dyDescent="0.2">
      <c r="B33" s="84" t="s">
        <v>287</v>
      </c>
      <c r="C33" s="63" cm="1">
        <f t="array" ref="C33">SUM(COUNTIF(ม.3!$C$6:$C$45,{"นาย","เด็กชาย"}&amp;"*"))</f>
        <v>7</v>
      </c>
      <c r="D33" s="63" cm="1">
        <f t="array" ref="D33">SUM(COUNTIF(ม.3!$C$6:$C$45,{"นางสาว","เด็กหญิง"}&amp;"*"))</f>
        <v>22</v>
      </c>
      <c r="E33" s="63">
        <f t="shared" ref="E33:E42" si="4">C33+D33</f>
        <v>29</v>
      </c>
      <c r="H33" s="78" t="s">
        <v>258</v>
      </c>
      <c r="I33" s="68" t="s">
        <v>239</v>
      </c>
      <c r="J33" s="68" cm="1">
        <f t="array" ref="J33">SUM(COUNTIF(ม.6!$C$6:$C$48,{"นาย","เด็กชาย"}&amp;"*"))</f>
        <v>13</v>
      </c>
      <c r="K33" s="68" cm="1">
        <f t="array" ref="K33">SUM(COUNTIF(ม.6!$C$6:$C$48,{"นางสาว","เด็กหญิง"}&amp;"*"))</f>
        <v>16</v>
      </c>
      <c r="L33" s="68">
        <f t="shared" ref="L33:L40" si="5">J33+K33</f>
        <v>29</v>
      </c>
    </row>
    <row r="34" spans="2:21" x14ac:dyDescent="0.2">
      <c r="B34" s="84" t="s">
        <v>288</v>
      </c>
      <c r="C34" s="63" cm="1">
        <f t="array" ref="C34">SUM(COUNTIF(ม.3!$C$51:$C$90,{"นาย","เด็กชาย"}&amp;"*"))</f>
        <v>6</v>
      </c>
      <c r="D34" s="63" cm="1">
        <f t="array" ref="D34">SUM(COUNTIF(ม.3!$C$51:$C$90,{"นางสาว","เด็กหญิง"}&amp;"*"))</f>
        <v>18</v>
      </c>
      <c r="E34" s="63">
        <f t="shared" si="4"/>
        <v>24</v>
      </c>
      <c r="H34" s="78" t="s">
        <v>258</v>
      </c>
      <c r="I34" s="68" t="s">
        <v>246</v>
      </c>
      <c r="J34" s="68" cm="1">
        <f t="array" ref="J34">SUM(COUNTIF(ม.6!$C$54:$C$96,{"นาย","เด็กชาย"}&amp;"*"))</f>
        <v>12</v>
      </c>
      <c r="K34" s="68" cm="1">
        <f t="array" ref="K34">SUM(COUNTIF(ม.6!$C$54:$C$96,{"นางสาว","เด็กหญิง"}&amp;"*"))</f>
        <v>18</v>
      </c>
      <c r="L34" s="68">
        <f t="shared" si="5"/>
        <v>30</v>
      </c>
    </row>
    <row r="35" spans="2:21" x14ac:dyDescent="0.2">
      <c r="B35" s="84" t="s">
        <v>289</v>
      </c>
      <c r="C35" s="63" cm="1">
        <f t="array" ref="C35">SUM(COUNTIF(ม.3!$C$96:$C$135,{"นาย","เด็กชาย"}&amp;"*"))</f>
        <v>15</v>
      </c>
      <c r="D35" s="63" cm="1">
        <f t="array" ref="D35">SUM(COUNTIF(ม.3!$C$96:$C$135,{"นางสาว","เด็กหญิง"}&amp;"*"))</f>
        <v>13</v>
      </c>
      <c r="E35" s="63">
        <f t="shared" si="4"/>
        <v>28</v>
      </c>
      <c r="H35" s="78" t="s">
        <v>258</v>
      </c>
      <c r="I35" s="68" t="s">
        <v>247</v>
      </c>
      <c r="J35" s="68" cm="1">
        <f t="array" ref="J35">SUM(COUNTIF(ม.6!$C$102:$C$144,{"นาย","เด็กชาย"}&amp;"*"))</f>
        <v>10</v>
      </c>
      <c r="K35" s="68" cm="1">
        <f t="array" ref="K35">SUM(COUNTIF(ม.6!$C$102:$C$144,{"นางสาว","เด็กหญิง"}&amp;"*"))</f>
        <v>16</v>
      </c>
      <c r="L35" s="68">
        <f t="shared" si="5"/>
        <v>26</v>
      </c>
    </row>
    <row r="36" spans="2:21" x14ac:dyDescent="0.2">
      <c r="B36" s="84" t="s">
        <v>290</v>
      </c>
      <c r="C36" s="63">
        <f>SUM(COUNTIF(ม.3!$C$141:$C$180,{"นาย","เด็กชาย"}&amp;"*"))</f>
        <v>11</v>
      </c>
      <c r="D36" s="63">
        <f>SUM(COUNTIF(ม.3!$C$141:$C$180,{"นางสาว","เด็กหญิง"}&amp;"*"))</f>
        <v>12</v>
      </c>
      <c r="E36" s="63">
        <f t="shared" si="4"/>
        <v>23</v>
      </c>
      <c r="H36" s="78" t="s">
        <v>258</v>
      </c>
      <c r="I36" s="68" t="s">
        <v>248</v>
      </c>
      <c r="J36" s="68" cm="1">
        <f t="array" ref="J36">SUM(COUNTIF(ม.6!$C$150:$C$192,{"นาย","เด็กชาย"}&amp;"*"))</f>
        <v>17</v>
      </c>
      <c r="K36" s="68" cm="1">
        <f t="array" ref="K36">SUM(COUNTIF(ม.6!$C$150:$C$192,{"นางสาว","เด็กหญิง"}&amp;"*"))</f>
        <v>7</v>
      </c>
      <c r="L36" s="68">
        <f t="shared" si="5"/>
        <v>24</v>
      </c>
    </row>
    <row r="37" spans="2:21" x14ac:dyDescent="0.2">
      <c r="B37" s="84" t="s">
        <v>291</v>
      </c>
      <c r="C37" s="63">
        <f>SUM(COUNTIF(ม.3!$C$186:$C$225,{"นาย","เด็กชาย"}&amp;"*"))</f>
        <v>14</v>
      </c>
      <c r="D37" s="63">
        <f>SUM(COUNTIF(ม.3!$C$186:$C$225,{"นางสาว","เด็กหญิง"}&amp;"*"))</f>
        <v>7</v>
      </c>
      <c r="E37" s="63">
        <f t="shared" si="4"/>
        <v>21</v>
      </c>
      <c r="H37" s="78" t="s">
        <v>258</v>
      </c>
      <c r="I37" s="68" t="s">
        <v>284</v>
      </c>
      <c r="J37" s="68">
        <f>SUM(COUNTIF(ม.6!$C$198:$C$240,{"นาย","เด็กชาย"}&amp;"*"))</f>
        <v>14</v>
      </c>
      <c r="K37" s="68">
        <f>SUM(COUNTIF(ม.6!$C$198:$C$240,{"นางสาว","เด็กหญิง"}&amp;"*"))</f>
        <v>4</v>
      </c>
      <c r="L37" s="68">
        <f t="shared" si="5"/>
        <v>18</v>
      </c>
    </row>
    <row r="38" spans="2:21" x14ac:dyDescent="0.2">
      <c r="B38" s="84" t="s">
        <v>292</v>
      </c>
      <c r="C38" s="63" cm="1">
        <f t="array" ref="C38">SUM(COUNTIF(ม.3!$C$231:$C$270,{"นาย","เด็กชาย"}&amp;"*"))</f>
        <v>16</v>
      </c>
      <c r="D38" s="63" cm="1">
        <f t="array" ref="D38">SUM(COUNTIF(ม.3!$C$231:$C$270,{"นางสาว","เด็กหญิง"}&amp;"*"))</f>
        <v>13</v>
      </c>
      <c r="E38" s="63">
        <f t="shared" si="4"/>
        <v>29</v>
      </c>
      <c r="H38" s="78" t="s">
        <v>259</v>
      </c>
      <c r="I38" s="68" t="s">
        <v>285</v>
      </c>
      <c r="J38" s="68" cm="1">
        <f t="array" ref="J38">SUM(COUNTIF(ม.6!$C$246:$C$288,{"นาย","เด็กชาย"}&amp;"*"))</f>
        <v>12</v>
      </c>
      <c r="K38" s="68" cm="1">
        <f t="array" ref="K38">SUM(COUNTIF(ม.6!$C$246:$C$288,{"นางสาว","เด็กหญิง"}&amp;"*"))</f>
        <v>13</v>
      </c>
      <c r="L38" s="68">
        <f t="shared" si="5"/>
        <v>25</v>
      </c>
    </row>
    <row r="39" spans="2:21" x14ac:dyDescent="0.2">
      <c r="B39" s="84" t="s">
        <v>293</v>
      </c>
      <c r="C39" s="63">
        <f>SUM(COUNTIF(ม.3!$C$276:$C$315,{"นาย","เด็กชาย"}&amp;"*"))</f>
        <v>10</v>
      </c>
      <c r="D39" s="63">
        <f>SUM(COUNTIF(ม.3!$C$276:$C$315,{"นางสาว","เด็กหญิง"}&amp;"*"))</f>
        <v>11</v>
      </c>
      <c r="E39" s="63">
        <f t="shared" si="4"/>
        <v>21</v>
      </c>
      <c r="H39" s="78" t="s">
        <v>260</v>
      </c>
      <c r="I39" s="68" t="s">
        <v>286</v>
      </c>
      <c r="J39" s="68" cm="1">
        <f t="array" ref="J39">SUM(COUNTIF(ม.6!$C$294:$C$336,{"นาย","เด็กชาย"}&amp;"*"))</f>
        <v>9</v>
      </c>
      <c r="K39" s="68" cm="1">
        <f t="array" ref="K39">SUM(COUNTIF(ม.6!$C$294:$C$336,{"นางสาว","เด็กหญิง"}&amp;"*"))</f>
        <v>16</v>
      </c>
      <c r="L39" s="68">
        <f t="shared" si="5"/>
        <v>25</v>
      </c>
    </row>
    <row r="40" spans="2:21" x14ac:dyDescent="0.2">
      <c r="B40" s="84" t="s">
        <v>294</v>
      </c>
      <c r="C40" s="63" cm="1">
        <f t="array" ref="C40">SUM(COUNTIF(ม.3!$C$321:$C$360,{"นาย","เด็กชาย"}&amp;"*"))</f>
        <v>12</v>
      </c>
      <c r="D40" s="63" cm="1">
        <f t="array" ref="D40">SUM(COUNTIF(ม.3!$C$321:$C$360,{"นางสาว","เด็กหญิง"}&amp;"*"))</f>
        <v>11</v>
      </c>
      <c r="E40" s="63">
        <f t="shared" si="4"/>
        <v>23</v>
      </c>
      <c r="H40" s="65"/>
      <c r="I40" s="77" t="s">
        <v>256</v>
      </c>
      <c r="J40" s="77">
        <f>SUM(J33:J39)</f>
        <v>87</v>
      </c>
      <c r="K40" s="77">
        <f>SUM(K33:K39)</f>
        <v>90</v>
      </c>
      <c r="L40" s="77">
        <f t="shared" si="5"/>
        <v>177</v>
      </c>
    </row>
    <row r="41" spans="2:21" x14ac:dyDescent="0.2">
      <c r="B41" s="84" t="s">
        <v>295</v>
      </c>
      <c r="C41" s="63">
        <f>SUM(COUNTIF(ม.3!$C$366:$C$405,{"นาย","เด็กชาย"}&amp;"*"))</f>
        <v>16</v>
      </c>
      <c r="D41" s="63">
        <f>SUM(COUNTIF(ม.3!$C$366:$C$405,{"นางสาว","เด็กหญิง"}&amp;"*"))</f>
        <v>9</v>
      </c>
      <c r="E41" s="63">
        <f t="shared" si="4"/>
        <v>25</v>
      </c>
      <c r="H41" s="65"/>
      <c r="J41" s="61"/>
    </row>
    <row r="42" spans="2:21" x14ac:dyDescent="0.2">
      <c r="B42" s="64" t="s">
        <v>253</v>
      </c>
      <c r="C42" s="64">
        <f>SUM(C33:C41)</f>
        <v>107</v>
      </c>
      <c r="D42" s="64">
        <f>SUM(D33:D41)</f>
        <v>116</v>
      </c>
      <c r="E42" s="64">
        <f t="shared" si="4"/>
        <v>223</v>
      </c>
      <c r="H42" s="65"/>
    </row>
    <row r="44" spans="2:21" ht="15" x14ac:dyDescent="0.2">
      <c r="I44" s="74" t="s">
        <v>224</v>
      </c>
      <c r="J44" s="74" t="s">
        <v>213</v>
      </c>
      <c r="K44" s="74" t="s">
        <v>214</v>
      </c>
      <c r="L44" s="236" t="s">
        <v>36</v>
      </c>
      <c r="M44" s="237"/>
    </row>
    <row r="45" spans="2:21" ht="15" x14ac:dyDescent="0.2">
      <c r="I45" s="71" t="s">
        <v>249</v>
      </c>
      <c r="J45" s="72">
        <f>C42+C15+C29</f>
        <v>430</v>
      </c>
      <c r="K45" s="72">
        <f>D42+D15+D29</f>
        <v>388</v>
      </c>
      <c r="L45" s="228">
        <f>J45+K45</f>
        <v>818</v>
      </c>
      <c r="M45" s="229"/>
      <c r="Q45" s="80"/>
    </row>
    <row r="46" spans="2:21" ht="15" x14ac:dyDescent="0.2">
      <c r="I46" s="75" t="s">
        <v>250</v>
      </c>
      <c r="J46" s="76">
        <f>J40+J13+J26</f>
        <v>219</v>
      </c>
      <c r="K46" s="76">
        <f>K40+K13+K26</f>
        <v>256</v>
      </c>
      <c r="L46" s="230">
        <f t="shared" ref="L46:L47" si="6">J46+K46</f>
        <v>475</v>
      </c>
      <c r="M46" s="231"/>
      <c r="Q46" s="80"/>
      <c r="S46" s="80"/>
      <c r="U46" s="80"/>
    </row>
    <row r="47" spans="2:21" ht="15" x14ac:dyDescent="0.2">
      <c r="I47" s="70" t="s">
        <v>36</v>
      </c>
      <c r="J47" s="70">
        <f>J45+J46</f>
        <v>649</v>
      </c>
      <c r="K47" s="70">
        <f>K45+K46</f>
        <v>644</v>
      </c>
      <c r="L47" s="232">
        <f t="shared" si="6"/>
        <v>1293</v>
      </c>
      <c r="M47" s="233"/>
      <c r="Q47" s="80"/>
      <c r="R47" s="80"/>
    </row>
    <row r="48" spans="2:21" x14ac:dyDescent="0.2">
      <c r="R48" s="80"/>
      <c r="T48" s="80"/>
    </row>
    <row r="49" spans="11:18" x14ac:dyDescent="0.2">
      <c r="O49" s="80"/>
      <c r="R49" s="80"/>
    </row>
    <row r="50" spans="11:18" x14ac:dyDescent="0.2">
      <c r="O50" s="80"/>
      <c r="R50" s="80"/>
    </row>
    <row r="51" spans="11:18" x14ac:dyDescent="0.2">
      <c r="R51" s="80"/>
    </row>
    <row r="52" spans="11:18" x14ac:dyDescent="0.2">
      <c r="K52" s="78"/>
      <c r="R52" s="80"/>
    </row>
    <row r="53" spans="11:18" x14ac:dyDescent="0.2">
      <c r="K53" s="78"/>
    </row>
    <row r="54" spans="11:18" x14ac:dyDescent="0.2">
      <c r="K54" s="78"/>
    </row>
    <row r="55" spans="11:18" x14ac:dyDescent="0.2">
      <c r="K55" s="78"/>
    </row>
  </sheetData>
  <mergeCells count="7">
    <mergeCell ref="L45:M45"/>
    <mergeCell ref="L46:M46"/>
    <mergeCell ref="L47:M47"/>
    <mergeCell ref="A3:O3"/>
    <mergeCell ref="B1:N1"/>
    <mergeCell ref="L44:M44"/>
    <mergeCell ref="B2:H2"/>
  </mergeCells>
  <phoneticPr fontId="18" type="noConversion"/>
  <pageMargins left="0.39370078740157483" right="0.11811023622047245" top="0.74803149606299213" bottom="0.74803149606299213" header="0.31496062992125984" footer="0.31496062992125984"/>
  <pageSetup paperSize="9" orientation="portrait" r:id="rId1"/>
  <headerFooter>
    <oddFooter>&amp;L&amp;8งานทะเบียนและวัดผล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71"/>
  <sheetViews>
    <sheetView topLeftCell="A4" workbookViewId="0">
      <selection activeCell="D41" sqref="D41"/>
    </sheetView>
  </sheetViews>
  <sheetFormatPr defaultRowHeight="12.75" x14ac:dyDescent="0.2"/>
  <cols>
    <col min="1" max="1" width="5.7109375" customWidth="1"/>
    <col min="2" max="3" width="7.7109375" customWidth="1"/>
    <col min="4" max="4" width="61.85546875" customWidth="1"/>
  </cols>
  <sheetData>
    <row r="1" spans="1:15" x14ac:dyDescent="0.2">
      <c r="A1" s="61"/>
      <c r="B1" s="235" t="s">
        <v>268</v>
      </c>
      <c r="C1" s="235"/>
      <c r="D1" s="235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</row>
    <row r="2" spans="1:15" x14ac:dyDescent="0.2">
      <c r="A2" s="61"/>
      <c r="B2" s="235" t="s">
        <v>649</v>
      </c>
      <c r="C2" s="235"/>
      <c r="D2" s="235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</row>
    <row r="3" spans="1:15" x14ac:dyDescent="0.2">
      <c r="B3" s="234" t="s">
        <v>820</v>
      </c>
      <c r="C3" s="234"/>
      <c r="D3" s="234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5" spans="1:15" x14ac:dyDescent="0.2">
      <c r="B5" s="66" t="s">
        <v>276</v>
      </c>
      <c r="C5" s="66" t="s">
        <v>269</v>
      </c>
      <c r="D5" s="62" t="s">
        <v>268</v>
      </c>
      <c r="E5" s="62"/>
      <c r="F5" s="62"/>
    </row>
    <row r="6" spans="1:15" x14ac:dyDescent="0.2">
      <c r="B6" s="238" t="s">
        <v>270</v>
      </c>
      <c r="C6" s="66">
        <v>1</v>
      </c>
      <c r="D6" s="94" t="s">
        <v>802</v>
      </c>
    </row>
    <row r="7" spans="1:15" x14ac:dyDescent="0.2">
      <c r="B7" s="238"/>
      <c r="C7" s="66">
        <v>2</v>
      </c>
      <c r="D7" s="139" t="s">
        <v>283</v>
      </c>
    </row>
    <row r="8" spans="1:15" x14ac:dyDescent="0.2">
      <c r="B8" s="238"/>
      <c r="C8" s="66">
        <v>3</v>
      </c>
      <c r="D8" s="139" t="s">
        <v>803</v>
      </c>
    </row>
    <row r="9" spans="1:15" x14ac:dyDescent="0.2">
      <c r="B9" s="238"/>
      <c r="C9" s="66">
        <v>4</v>
      </c>
      <c r="D9" s="139" t="s">
        <v>804</v>
      </c>
    </row>
    <row r="10" spans="1:15" x14ac:dyDescent="0.2">
      <c r="B10" s="238"/>
      <c r="C10" s="66">
        <v>5</v>
      </c>
      <c r="D10" s="139" t="s">
        <v>805</v>
      </c>
    </row>
    <row r="11" spans="1:15" x14ac:dyDescent="0.2">
      <c r="B11" s="238"/>
      <c r="C11" s="66">
        <v>6</v>
      </c>
      <c r="D11" s="139" t="s">
        <v>806</v>
      </c>
    </row>
    <row r="12" spans="1:15" x14ac:dyDescent="0.2">
      <c r="B12" s="238"/>
      <c r="C12" s="66">
        <v>7</v>
      </c>
      <c r="D12" s="139" t="s">
        <v>807</v>
      </c>
    </row>
    <row r="13" spans="1:15" x14ac:dyDescent="0.2">
      <c r="B13" s="238"/>
      <c r="C13" s="66">
        <v>8</v>
      </c>
      <c r="D13" s="139" t="s">
        <v>1602</v>
      </c>
    </row>
    <row r="14" spans="1:15" x14ac:dyDescent="0.2">
      <c r="B14" s="238"/>
      <c r="C14" s="66">
        <v>9</v>
      </c>
      <c r="D14" s="94" t="s">
        <v>808</v>
      </c>
    </row>
    <row r="15" spans="1:15" x14ac:dyDescent="0.2">
      <c r="B15" s="66"/>
      <c r="C15" s="66"/>
      <c r="D15" s="62"/>
      <c r="E15" s="62"/>
      <c r="F15" s="62"/>
    </row>
    <row r="16" spans="1:15" x14ac:dyDescent="0.2">
      <c r="B16" s="238" t="s">
        <v>271</v>
      </c>
      <c r="C16" s="66">
        <v>1</v>
      </c>
      <c r="D16" s="94" t="s">
        <v>603</v>
      </c>
    </row>
    <row r="17" spans="2:4" x14ac:dyDescent="0.2">
      <c r="B17" s="238"/>
      <c r="C17" s="66">
        <v>2</v>
      </c>
      <c r="D17" s="95" t="s">
        <v>643</v>
      </c>
    </row>
    <row r="18" spans="2:4" x14ac:dyDescent="0.2">
      <c r="B18" s="238"/>
      <c r="C18" s="66">
        <v>3</v>
      </c>
      <c r="D18" s="94" t="s">
        <v>604</v>
      </c>
    </row>
    <row r="19" spans="2:4" x14ac:dyDescent="0.2">
      <c r="B19" s="238"/>
      <c r="C19" s="66">
        <v>4</v>
      </c>
      <c r="D19" s="94" t="s">
        <v>605</v>
      </c>
    </row>
    <row r="20" spans="2:4" x14ac:dyDescent="0.2">
      <c r="B20" s="238"/>
      <c r="C20" s="66">
        <v>5</v>
      </c>
      <c r="D20" s="95" t="s">
        <v>809</v>
      </c>
    </row>
    <row r="21" spans="2:4" x14ac:dyDescent="0.2">
      <c r="B21" s="238"/>
      <c r="C21" s="66">
        <v>6</v>
      </c>
      <c r="D21" s="94" t="s">
        <v>819</v>
      </c>
    </row>
    <row r="22" spans="2:4" x14ac:dyDescent="0.2">
      <c r="B22" s="238"/>
      <c r="C22" s="66">
        <v>7</v>
      </c>
      <c r="D22" s="94" t="s">
        <v>606</v>
      </c>
    </row>
    <row r="23" spans="2:4" x14ac:dyDescent="0.2">
      <c r="B23" s="238"/>
      <c r="C23" s="66">
        <v>8</v>
      </c>
      <c r="D23" s="94" t="s">
        <v>607</v>
      </c>
    </row>
    <row r="24" spans="2:4" x14ac:dyDescent="0.2">
      <c r="B24" s="238"/>
      <c r="C24" s="66">
        <v>9</v>
      </c>
      <c r="D24" s="94" t="s">
        <v>608</v>
      </c>
    </row>
    <row r="25" spans="2:4" x14ac:dyDescent="0.2">
      <c r="B25" s="238"/>
      <c r="C25" s="66">
        <v>10</v>
      </c>
      <c r="D25" s="95" t="s">
        <v>609</v>
      </c>
    </row>
    <row r="26" spans="2:4" x14ac:dyDescent="0.2">
      <c r="B26" s="81"/>
      <c r="C26" s="66"/>
      <c r="D26" s="95"/>
    </row>
    <row r="27" spans="2:4" x14ac:dyDescent="0.2">
      <c r="B27" s="238" t="s">
        <v>272</v>
      </c>
      <c r="C27" s="66">
        <v>1</v>
      </c>
      <c r="D27" s="80" t="s">
        <v>639</v>
      </c>
    </row>
    <row r="28" spans="2:4" x14ac:dyDescent="0.2">
      <c r="B28" s="238"/>
      <c r="C28" s="66">
        <v>2</v>
      </c>
      <c r="D28" s="80" t="s">
        <v>610</v>
      </c>
    </row>
    <row r="29" spans="2:4" x14ac:dyDescent="0.2">
      <c r="B29" s="238"/>
      <c r="C29" s="66">
        <v>3</v>
      </c>
      <c r="D29" s="80" t="s">
        <v>630</v>
      </c>
    </row>
    <row r="30" spans="2:4" x14ac:dyDescent="0.2">
      <c r="B30" s="238"/>
      <c r="C30" s="66">
        <v>4</v>
      </c>
      <c r="D30" s="80" t="s">
        <v>281</v>
      </c>
    </row>
    <row r="31" spans="2:4" x14ac:dyDescent="0.2">
      <c r="B31" s="238"/>
      <c r="C31" s="66">
        <v>5</v>
      </c>
      <c r="D31" s="80" t="s">
        <v>611</v>
      </c>
    </row>
    <row r="32" spans="2:4" x14ac:dyDescent="0.2">
      <c r="B32" s="238"/>
      <c r="C32" s="66">
        <v>6</v>
      </c>
      <c r="D32" s="80" t="s">
        <v>810</v>
      </c>
    </row>
    <row r="33" spans="2:4" x14ac:dyDescent="0.2">
      <c r="B33" s="238"/>
      <c r="C33" s="66">
        <v>7</v>
      </c>
      <c r="D33" s="80" t="s">
        <v>282</v>
      </c>
    </row>
    <row r="34" spans="2:4" x14ac:dyDescent="0.2">
      <c r="B34" s="238"/>
      <c r="C34" s="66">
        <v>8</v>
      </c>
      <c r="D34" s="80" t="s">
        <v>612</v>
      </c>
    </row>
    <row r="35" spans="2:4" x14ac:dyDescent="0.2">
      <c r="B35" s="238"/>
      <c r="C35" s="66">
        <v>9</v>
      </c>
      <c r="D35" s="95" t="s">
        <v>633</v>
      </c>
    </row>
    <row r="36" spans="2:4" x14ac:dyDescent="0.2">
      <c r="B36" s="81"/>
      <c r="C36" s="66"/>
    </row>
    <row r="37" spans="2:4" x14ac:dyDescent="0.2">
      <c r="B37" s="238" t="s">
        <v>273</v>
      </c>
      <c r="C37" s="66">
        <v>1</v>
      </c>
      <c r="D37" s="139" t="s">
        <v>814</v>
      </c>
    </row>
    <row r="38" spans="2:4" x14ac:dyDescent="0.2">
      <c r="B38" s="238"/>
      <c r="C38" s="66">
        <v>2</v>
      </c>
      <c r="D38" s="139" t="s">
        <v>811</v>
      </c>
    </row>
    <row r="39" spans="2:4" x14ac:dyDescent="0.2">
      <c r="B39" s="238"/>
      <c r="C39" s="66">
        <v>3</v>
      </c>
      <c r="D39" s="139" t="s">
        <v>812</v>
      </c>
    </row>
    <row r="40" spans="2:4" x14ac:dyDescent="0.2">
      <c r="B40" s="238"/>
      <c r="C40" s="66">
        <v>4</v>
      </c>
      <c r="D40" s="139" t="s">
        <v>813</v>
      </c>
    </row>
    <row r="41" spans="2:4" x14ac:dyDescent="0.2">
      <c r="B41" s="238"/>
      <c r="C41" s="66">
        <v>5</v>
      </c>
      <c r="D41" s="139" t="s">
        <v>818</v>
      </c>
    </row>
    <row r="43" spans="2:4" x14ac:dyDescent="0.2">
      <c r="B43" s="238" t="s">
        <v>275</v>
      </c>
      <c r="C43" s="66">
        <v>1</v>
      </c>
      <c r="D43" s="94" t="s">
        <v>613</v>
      </c>
    </row>
    <row r="44" spans="2:4" x14ac:dyDescent="0.2">
      <c r="B44" s="238"/>
      <c r="C44" s="66">
        <v>2</v>
      </c>
      <c r="D44" s="94" t="s">
        <v>614</v>
      </c>
    </row>
    <row r="45" spans="2:4" x14ac:dyDescent="0.2">
      <c r="B45" s="238"/>
      <c r="C45" s="66">
        <v>3</v>
      </c>
      <c r="D45" s="94" t="s">
        <v>615</v>
      </c>
    </row>
    <row r="46" spans="2:4" x14ac:dyDescent="0.2">
      <c r="B46" s="238"/>
      <c r="C46" s="66">
        <v>4</v>
      </c>
      <c r="D46" s="94" t="s">
        <v>616</v>
      </c>
    </row>
    <row r="47" spans="2:4" x14ac:dyDescent="0.2">
      <c r="B47" s="238"/>
      <c r="C47" s="66">
        <v>5</v>
      </c>
      <c r="D47" s="94" t="s">
        <v>817</v>
      </c>
    </row>
    <row r="48" spans="2:4" x14ac:dyDescent="0.2">
      <c r="B48" s="238"/>
      <c r="C48" s="66">
        <v>6</v>
      </c>
      <c r="D48" s="95" t="s">
        <v>617</v>
      </c>
    </row>
    <row r="49" spans="2:4" x14ac:dyDescent="0.2">
      <c r="B49" s="238"/>
      <c r="C49" s="66"/>
      <c r="D49" s="80"/>
    </row>
    <row r="50" spans="2:4" x14ac:dyDescent="0.2">
      <c r="B50" s="81"/>
      <c r="C50" s="66"/>
    </row>
    <row r="51" spans="2:4" x14ac:dyDescent="0.2">
      <c r="B51" s="238" t="s">
        <v>274</v>
      </c>
      <c r="C51" s="66">
        <v>1</v>
      </c>
      <c r="D51" s="80" t="s">
        <v>277</v>
      </c>
    </row>
    <row r="52" spans="2:4" x14ac:dyDescent="0.2">
      <c r="B52" s="238"/>
      <c r="C52" s="66">
        <v>2</v>
      </c>
      <c r="D52" s="80" t="s">
        <v>278</v>
      </c>
    </row>
    <row r="53" spans="2:4" x14ac:dyDescent="0.2">
      <c r="B53" s="238"/>
      <c r="C53" s="66">
        <v>3</v>
      </c>
      <c r="D53" s="80" t="s">
        <v>279</v>
      </c>
    </row>
    <row r="54" spans="2:4" x14ac:dyDescent="0.2">
      <c r="B54" s="238"/>
      <c r="C54" s="66">
        <v>4</v>
      </c>
      <c r="D54" s="80" t="s">
        <v>628</v>
      </c>
    </row>
    <row r="55" spans="2:4" x14ac:dyDescent="0.2">
      <c r="B55" s="238"/>
      <c r="C55" s="66">
        <v>5</v>
      </c>
      <c r="D55" s="80" t="s">
        <v>815</v>
      </c>
    </row>
    <row r="56" spans="2:4" x14ac:dyDescent="0.2">
      <c r="B56" s="238"/>
      <c r="C56" s="66">
        <v>6</v>
      </c>
      <c r="D56" s="95" t="s">
        <v>618</v>
      </c>
    </row>
    <row r="57" spans="2:4" x14ac:dyDescent="0.2">
      <c r="B57" s="238"/>
      <c r="C57" s="66">
        <v>7</v>
      </c>
      <c r="D57" s="80" t="s">
        <v>280</v>
      </c>
    </row>
    <row r="58" spans="2:4" x14ac:dyDescent="0.2">
      <c r="B58" s="81"/>
      <c r="C58" s="66"/>
    </row>
    <row r="66" spans="2:2" x14ac:dyDescent="0.2">
      <c r="B66" s="79"/>
    </row>
    <row r="67" spans="2:2" x14ac:dyDescent="0.2">
      <c r="B67" s="79"/>
    </row>
    <row r="68" spans="2:2" x14ac:dyDescent="0.2">
      <c r="B68" s="79"/>
    </row>
    <row r="69" spans="2:2" x14ac:dyDescent="0.2">
      <c r="B69" s="79"/>
    </row>
    <row r="70" spans="2:2" x14ac:dyDescent="0.2">
      <c r="B70" s="79"/>
    </row>
    <row r="71" spans="2:2" x14ac:dyDescent="0.2">
      <c r="B71" s="79"/>
    </row>
  </sheetData>
  <mergeCells count="9">
    <mergeCell ref="B51:B57"/>
    <mergeCell ref="B3:D3"/>
    <mergeCell ref="B2:D2"/>
    <mergeCell ref="B1:D1"/>
    <mergeCell ref="B27:B35"/>
    <mergeCell ref="B6:B14"/>
    <mergeCell ref="B43:B49"/>
    <mergeCell ref="B16:B25"/>
    <mergeCell ref="B37:B41"/>
  </mergeCells>
  <phoneticPr fontId="1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8</vt:i4>
      </vt:variant>
    </vt:vector>
  </HeadingPairs>
  <TitlesOfParts>
    <vt:vector size="8" baseType="lpstr">
      <vt:lpstr>ม.1</vt:lpstr>
      <vt:lpstr>ม.2</vt:lpstr>
      <vt:lpstr>ม.3</vt:lpstr>
      <vt:lpstr>ม.4</vt:lpstr>
      <vt:lpstr>ม.5</vt:lpstr>
      <vt:lpstr>ม.6</vt:lpstr>
      <vt:lpstr>สรุปจำนวน-นร.</vt:lpstr>
      <vt:lpstr>ครูที่ปรึกษา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Crystal Decisions</dc:creator>
  <dc:description>Powered by Crystal</dc:description>
  <cp:lastModifiedBy>s14x</cp:lastModifiedBy>
  <cp:lastPrinted>2025-11-01T04:14:26Z</cp:lastPrinted>
  <dcterms:created xsi:type="dcterms:W3CDTF">2019-04-19T07:59:46Z</dcterms:created>
  <dcterms:modified xsi:type="dcterms:W3CDTF">2025-11-01T04:14:47Z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usiness Objects Context Information">
    <vt:lpwstr>01734361CD07C3C85B968AA4B2781C480C5E84517533FB2EE1174F74E95997FC9503DC872D15E7FE07B95AE100ED7F409B37C2A28B3C02AE9FAC22380CB4FB86BEFDAE5E0C425F00CB19E2AB91F844E6CADBF43B1F7508867AE6BBF686FC5FE64ED772499A5506FDC7B0CC964C2B14F656FCF15FCFA3B520ABB0142214DC50B</vt:lpwstr>
  </property>
  <property fmtid="{D5CDD505-2E9C-101B-9397-08002B2CF9AE}" pid="3" name="Business Objects Context Information1">
    <vt:lpwstr>4D15D8FDE983641AA5F830C36F2CAA2D2C3317F67600BFC4ADABF14AE03E71332DB704BEDB8AF4E17FA7FD73C2B87C1498472D6D58AECD1A8951552A992E9632552DA9CFA7789F18FCB88AB4B219CC339AB32CFD18792D0F98886364915E3007C15F21CCBD2546FB373A328342912EF28C8B1A85753ED76C9E0DC38D069865F</vt:lpwstr>
  </property>
  <property fmtid="{D5CDD505-2E9C-101B-9397-08002B2CF9AE}" pid="4" name="Business Objects Context Information2">
    <vt:lpwstr>008FB5FCFCFBBB73B97E45A7E5E9EA5EA15DF18C93CA09E62DB608609EE6EE71FDB89B3D6E45891FEF2F67A1521B4937A931DD716E4BA4810DB698804B54370BEDBC6653228D6DA05A253EFD8C95F1D4EA0968A7E362B0F4E83E6B2D64FA8A5F1E9C937D1C184D971A6E2B3B5F63329E2C18F3C4D08BB39E5BAF03E03237B72</vt:lpwstr>
  </property>
  <property fmtid="{D5CDD505-2E9C-101B-9397-08002B2CF9AE}" pid="5" name="Business Objects Context Information3">
    <vt:lpwstr>746721A3AFA4A40F2ECDFFDABA31E5DAD3281C6C97A5A78C2388557E940F2E2549044F9F0C988023EFC080C6B36238FE7FA03C1437EDAF2738F052EF2C21E9D4A93A8F23F3271653B63C935DD14AEE9B60CA5C3EAF563F8D81F5D23392F581D2B908398982B635A2AC920918B699A0908155F024B145323C39FE2BE3CE8EAFF</vt:lpwstr>
  </property>
  <property fmtid="{D5CDD505-2E9C-101B-9397-08002B2CF9AE}" pid="6" name="Business Objects Context Information4">
    <vt:lpwstr>AA37F8EE9917F6AD6304BC3B85D1BE2737F11C1F2E592DD59433C65E40C58C48A72C47A1EDE516746C4D0B1D24368E7D9B65FE429B9ECC1563CDB4E8A5951F4B6B6A76C095F6858285D7FE61FEC2F52DE7D497CB120F021E80D45DFA8BABD35BB89210B2A8D2312E120FDC526FB703A2A583D2D450BE3AEB50F39F34E83F2E1</vt:lpwstr>
  </property>
  <property fmtid="{D5CDD505-2E9C-101B-9397-08002B2CF9AE}" pid="7" name="Business Objects Context Information5">
    <vt:lpwstr>D73233E3F6DD18BCD9E7C1E90A6B71B6EE16CAFF47462876345A5AE11447A2AE896DF86F5D4506776938E991041D3128673482333F6338C9AC3313F791CE3BFE6202B808BF25A5E1ABDE7583E7F19BB61F8ABD5DA7B3A3446BFE158BF99A933D8FD7ED1454F7A7160134AB4F8D4D872A487ACC414F212FEDC2FB42F20280687</vt:lpwstr>
  </property>
  <property fmtid="{D5CDD505-2E9C-101B-9397-08002B2CF9AE}" pid="8" name="Business Objects Context Information6">
    <vt:lpwstr>8DDD6776D36DC7C69F6C20F05EF126284BB30A24ECB471E1ADBFB34420DF750AB2B7BA6964FD27791CAB18259ADFCC3BDF07D99880AE5FCC872C26EA20E762F1595791BA13FC92A082F30DE324DF4A1266CC061610F0E70130CBB4585CDD6E77BFADDB8230042463B1335D769A4FC0191AF82CE4CD19DB6C32B298155C240B8</vt:lpwstr>
  </property>
  <property fmtid="{D5CDD505-2E9C-101B-9397-08002B2CF9AE}" pid="9" name="Business Objects Context Information7">
    <vt:lpwstr>F6403E3C64537DEABEAB4B28083C10A953E4C4473</vt:lpwstr>
  </property>
</Properties>
</file>